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3.1 経営比較分析提出\提出　01_09 庄原市（経営比較分析表）\"/>
    </mc:Choice>
  </mc:AlternateContent>
  <xr:revisionPtr revIDLastSave="0" documentId="13_ncr:1_{360FFCA3-5E13-4B84-9661-197D685E79A1}" xr6:coauthVersionLast="36" xr6:coauthVersionMax="36" xr10:uidLastSave="{00000000-0000-0000-0000-000000000000}"/>
  <workbookProtection workbookAlgorithmName="SHA-512" workbookHashValue="xsOwakVIWApERxR2c0KHf7ll8y+MlEz91uCx/dlJkl9TL0fNhxDsDUX9E7U2K8TOytSSakNANRocRmotoV/K2Q==" workbookSaltValue="xpopVpha8ZN8z+Suy5r4sg=="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Q6" i="5"/>
  <c r="W10" i="4" s="1"/>
  <c r="P6" i="5"/>
  <c r="P10" i="4" s="1"/>
  <c r="O6" i="5"/>
  <c r="I10" i="4" s="1"/>
  <c r="N6" i="5"/>
  <c r="M6" i="5"/>
  <c r="AD8" i="4" s="1"/>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AT10" i="4"/>
  <c r="AL10" i="4"/>
  <c r="AD10" i="4"/>
  <c r="B10"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<sst xmlns="http://schemas.openxmlformats.org/spreadsheetml/2006/main" count="236" uniqueCount="121">
  <si>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</si>
  <si>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</si>
  <si>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</si>
  <si>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</si>
  <si>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</si>
  <si>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</si>
  <si>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</si>
  <si>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</si>
  <si>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</si>
  <si>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</si>
  <si>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</si>
  <si>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</si>
  <si>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</si>
  <si>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</si>
  <si>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</si>
  <si>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</si>
  <si>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</si>
  <si>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</si>
  <si>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</si>
  <si>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</si>
  <si>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</si>
  <si>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</si>
  <si>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</si>
  <si>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</si>
  <si>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</si>
  <si>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</si>
  <si>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</si>
  <si>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</si>
  <si>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</si>
  <si>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</si>
  <si>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</si>
  <si>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</si>
  <si>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</si>
  <si>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</si>
  <si>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</si>
  <si>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</si>
  <si>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</si>
  <si>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</si>
  <si>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</si>
  <si>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</si>
  <si>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</si>
  <si>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</si>
  <si>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</si>
  <si>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</si>
  <si>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</si>
  <si>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</si>
  <si>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</si>
  <si>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</si>
  <si>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</si>
  <si>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</si>
  <si>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</si>
  <si>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</si>
  <si>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</si>
  <si>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</si>
  <si>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</si>
  <si>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</si>
  <si>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</si>
  <si>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</si>
  <si>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</si>
  <si>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</si>
  <si>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</si>
  <si>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</si>
  <si>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</si>
  <si>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</si>
  <si>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</si>
  <si>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</si>
  <si>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</si>
  <si>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</si>
  <si>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</si>
  <si>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</si>
  <si>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</si>
  <si>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</si>
  <si>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</si>
  <si>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</si>
  <si>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</si>
  <si>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</si>
  <si>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</si>
  <si>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</si>
  <si>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</si>
  <si>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</si>
  <si>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</si>
  <si>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</si>
  <si>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</si>
  <si>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</si>
  <si>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</si>
  <si>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</si>
  <si>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</si>
  <si>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</si>
  <si>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</si>
  <si>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</si>
  <si>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</si>
  <si>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</si>
  <si>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</si>
  <si>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</si>
  <si>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</si>
  <si>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</si>
  <si>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</si>
  <si>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</si>
  <si>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</si>
  <si>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</si>
  <si>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</si>
  <si>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</si>
  <si>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</si>
  <si>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</si>
  <si>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</si>
  <si>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</si>
  <si>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</si>
  <si>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</si>
  <si>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</si>
  <si>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</si>
  <si>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</si>
  <si>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</si>
  <si>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</si>
  <si>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</si>
  <si>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</si>
  <si>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</si>
  <si>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</si>
  <si>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</si>
  <si>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収益的収支比率は、令和元年度で102.59％と、前年度より上昇しているが、公営企業会計移行に伴う打切り決算による影響である。総収入の内63.5％が総務省の定める基準による繰入金によるものである。なお、単年度決算では赤字であるため、引き続き経営改善に取り組むとともに、受益者負担の原則に基づき、使用料の適正化に努める。
④企業債残高対事業規模比率は、令和元年度は564.53％となっている。類似団体の46.8％と少なく、引き続き適正な投資に努める。
⑤経費回収率は、横ばい状況であり、令和元年度で97.45％と、類似団体より26ポイント高い。100％を下回っているため、適正な使用料収入の確保と汚水処理費の削減が必要である。
⑥汚水処理原価は、令和元年度では202.07円と、前年度より減少しているが、依然高い数値が続いているので、引き続き汚水処理コストの削減に努める。
⑦施設利用率は、横ばい状況であり、令和元年度で38.88％と類似団体より4ポイント低い。最大稼働率は、67.38％である。
⑧水洗化率は、増加傾向にあり、令和元年度で85.02％である。水洗化人口に大きな変動はないが、区域内人口の減少により、増加している。類似団体とほぼ同様であり、100％未満であるため、水洗化率の向上の取り組みが必要である。</t>
    <phoneticPr fontId="4"/>
  </si>
  <si>
    <t xml:space="preserve"> 管渠改善率は、全くない。類似団体も0.36％である。
 最も早い供用開始が平成6年で、管渠工事後27年程度と耐用年数には当分至らない。</t>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</si>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</sst>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B3-4B2F-BF7E-425E1F9ED83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A1B3-4B2F-BF7E-425E1F9ED83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38.880000000000003</c:v>
                </c:pt>
                <c:pt idx="1">
                  <c:v>38.880000000000003</c:v>
                </c:pt>
                <c:pt idx="2">
                  <c:v>39.75</c:v>
                </c:pt>
                <c:pt idx="3">
                  <c:v>41.25</c:v>
                </c:pt>
                <c:pt idx="4">
                  <c:v>38.880000000000003</c:v>
                </c:pt>
              </c:numCache>
            </c:numRef>
          </c:val>
          <c:extLst>
            <c:ext xmlns:c16="http://schemas.microsoft.com/office/drawing/2014/chart" uri="{C3380CC4-5D6E-409C-BE32-E72D297353CC}">
              <c16:uniqueId val="{00000000-90C4-44A4-B94F-06B01EBD4D9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90C4-44A4-B94F-06B01EBD4D9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80.23</c:v>
                </c:pt>
                <c:pt idx="1">
                  <c:v>80.95</c:v>
                </c:pt>
                <c:pt idx="2">
                  <c:v>82.4</c:v>
                </c:pt>
                <c:pt idx="3">
                  <c:v>83.92</c:v>
                </c:pt>
                <c:pt idx="4">
                  <c:v>85.02</c:v>
                </c:pt>
              </c:numCache>
            </c:numRef>
          </c:val>
          <c:extLst>
            <c:ext xmlns:c16="http://schemas.microsoft.com/office/drawing/2014/chart" uri="{C3380CC4-5D6E-409C-BE32-E72D297353CC}">
              <c16:uniqueId val="{00000000-F938-4437-B787-6EABCEAE5D8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F938-4437-B787-6EABCEAE5D8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98.74</c:v>
                </c:pt>
                <c:pt idx="1">
                  <c:v>99.25</c:v>
                </c:pt>
                <c:pt idx="2">
                  <c:v>97.2</c:v>
                </c:pt>
                <c:pt idx="3">
                  <c:v>98.61</c:v>
                </c:pt>
                <c:pt idx="4">
                  <c:v>102.59</c:v>
                </c:pt>
              </c:numCache>
            </c:numRef>
          </c:val>
          <c:extLst>
            <c:ext xmlns:c16="http://schemas.microsoft.com/office/drawing/2014/chart" uri="{C3380CC4-5D6E-409C-BE32-E72D297353CC}">
              <c16:uniqueId val="{00000000-7DBB-4C3D-A7F0-010D1F1BCF5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BB-4C3D-A7F0-010D1F1BCF5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DB-498B-99FB-81B97C08BAB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DB-498B-99FB-81B97C08BAB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9A5-4D2C-99E9-88FFA73E02A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9A5-4D2C-99E9-88FFA73E02A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A8-4A8D-A6AA-6AA4A9B0F90C}"/>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A8-4A8D-A6AA-6AA4A9B0F90C}"/>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EDE-4A20-97DD-D312BE2DAA6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EDE-4A20-97DD-D312BE2DAA6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504.33</c:v>
                </c:pt>
                <c:pt idx="1">
                  <c:v>503.41</c:v>
                </c:pt>
                <c:pt idx="2">
                  <c:v>390.27</c:v>
                </c:pt>
                <c:pt idx="3">
                  <c:v>441.91</c:v>
                </c:pt>
                <c:pt idx="4">
                  <c:v>564.53</c:v>
                </c:pt>
              </c:numCache>
            </c:numRef>
          </c:val>
          <c:extLst>
            <c:ext xmlns:c16="http://schemas.microsoft.com/office/drawing/2014/chart" uri="{C3380CC4-5D6E-409C-BE32-E72D297353CC}">
              <c16:uniqueId val="{00000000-3369-4401-A136-124D0D8DEA5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3369-4401-A136-124D0D8DEA5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96.92</c:v>
                </c:pt>
                <c:pt idx="1">
                  <c:v>94.26</c:v>
                </c:pt>
                <c:pt idx="2">
                  <c:v>98.96</c:v>
                </c:pt>
                <c:pt idx="3">
                  <c:v>96.9</c:v>
                </c:pt>
                <c:pt idx="4">
                  <c:v>97.45</c:v>
                </c:pt>
              </c:numCache>
            </c:numRef>
          </c:val>
          <c:extLst>
            <c:ext xmlns:c16="http://schemas.microsoft.com/office/drawing/2014/chart" uri="{C3380CC4-5D6E-409C-BE32-E72D297353CC}">
              <c16:uniqueId val="{00000000-A3E9-4B18-8099-A1DAA716C92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A3E9-4B18-8099-A1DAA716C92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208.83</c:v>
                </c:pt>
                <c:pt idx="1">
                  <c:v>223.88</c:v>
                </c:pt>
                <c:pt idx="2">
                  <c:v>218.34</c:v>
                </c:pt>
                <c:pt idx="3">
                  <c:v>221.16</c:v>
                </c:pt>
                <c:pt idx="4">
                  <c:v>202.07</c:v>
                </c:pt>
              </c:numCache>
            </c:numRef>
          </c:val>
          <c:extLst>
            <c:ext xmlns:c16="http://schemas.microsoft.com/office/drawing/2014/chart" uri="{C3380CC4-5D6E-409C-BE32-E72D297353CC}">
              <c16:uniqueId val="{00000000-667D-4524-ABA7-4C3255897CC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667D-4524-ABA7-4C3255897CC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7" zoomScale="75" zoomScaleNormal="75"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広島県　庄原市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34869</v>
      </c>
      <c r="AM8" s="51"/>
      <c r="AN8" s="51"/>
      <c r="AO8" s="51"/>
      <c r="AP8" s="51"/>
      <c r="AQ8" s="51"/>
      <c r="AR8" s="51"/>
      <c r="AS8" s="51"/>
      <c r="AT8" s="46">
        <f>データ!T6</f>
        <v>1246.49</v>
      </c>
      <c r="AU8" s="46"/>
      <c r="AV8" s="46"/>
      <c r="AW8" s="46"/>
      <c r="AX8" s="46"/>
      <c r="AY8" s="46"/>
      <c r="AZ8" s="46"/>
      <c r="BA8" s="46"/>
      <c r="BB8" s="46">
        <f>データ!U6</f>
        <v>27.97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5.68</v>
      </c>
      <c r="Q10" s="46"/>
      <c r="R10" s="46"/>
      <c r="S10" s="46"/>
      <c r="T10" s="46"/>
      <c r="U10" s="46"/>
      <c r="V10" s="46"/>
      <c r="W10" s="46">
        <f>データ!Q6</f>
        <v>92.14</v>
      </c>
      <c r="X10" s="46"/>
      <c r="Y10" s="46"/>
      <c r="Z10" s="46"/>
      <c r="AA10" s="46"/>
      <c r="AB10" s="46"/>
      <c r="AC10" s="46"/>
      <c r="AD10" s="51">
        <f>データ!R6</f>
        <v>3841</v>
      </c>
      <c r="AE10" s="51"/>
      <c r="AF10" s="51"/>
      <c r="AG10" s="51"/>
      <c r="AH10" s="51"/>
      <c r="AI10" s="51"/>
      <c r="AJ10" s="51"/>
      <c r="AK10" s="2"/>
      <c r="AL10" s="51">
        <f>データ!V6</f>
        <v>1962</v>
      </c>
      <c r="AM10" s="51"/>
      <c r="AN10" s="51"/>
      <c r="AO10" s="51"/>
      <c r="AP10" s="51"/>
      <c r="AQ10" s="51"/>
      <c r="AR10" s="51"/>
      <c r="AS10" s="51"/>
      <c r="AT10" s="46">
        <f>データ!W6</f>
        <v>1.36</v>
      </c>
      <c r="AU10" s="46"/>
      <c r="AV10" s="46"/>
      <c r="AW10" s="46"/>
      <c r="AX10" s="46"/>
      <c r="AY10" s="46"/>
      <c r="AZ10" s="46"/>
      <c r="BA10" s="46"/>
      <c r="BB10" s="46">
        <f>データ!X6</f>
        <v>1442.65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118</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119</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45</v>
      </c>
      <c r="O86" s="26" t="str">
        <f>データ!EO6</f>
        <v>【0.28】</v>
      </c>
    </row>
  </sheetData>
  <sheetProtection algorithmName="SHA-512" hashValue="Ta4ytqEU0/iWiokOPH81gWExvQVTckXd+LsoeR8xKR1aLYIn/SUV51QQ//CEANaM9YjOm8TFVAnW4LHUJ/nh+A==" saltValue="TOYVR8ufTKAR21ZflTYMg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342106</v>
      </c>
      <c r="D6" s="33">
        <f t="shared" si="3"/>
        <v>47</v>
      </c>
      <c r="E6" s="33">
        <f t="shared" si="3"/>
        <v>17</v>
      </c>
      <c r="F6" s="33">
        <f t="shared" si="3"/>
        <v>4</v>
      </c>
      <c r="G6" s="33">
        <f t="shared" si="3"/>
        <v>0</v>
      </c>
      <c r="H6" s="33" t="str">
        <f t="shared" si="3"/>
        <v>広島県　庄原市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5.68</v>
      </c>
      <c r="Q6" s="34">
        <f t="shared" si="3"/>
        <v>92.14</v>
      </c>
      <c r="R6" s="34">
        <f t="shared" si="3"/>
        <v>3841</v>
      </c>
      <c r="S6" s="34">
        <f t="shared" si="3"/>
        <v>34869</v>
      </c>
      <c r="T6" s="34">
        <f t="shared" si="3"/>
        <v>1246.49</v>
      </c>
      <c r="U6" s="34">
        <f t="shared" si="3"/>
        <v>27.97</v>
      </c>
      <c r="V6" s="34">
        <f t="shared" si="3"/>
        <v>1962</v>
      </c>
      <c r="W6" s="34">
        <f t="shared" si="3"/>
        <v>1.36</v>
      </c>
      <c r="X6" s="34">
        <f t="shared" si="3"/>
        <v>1442.65</v>
      </c>
      <c r="Y6" s="35">
        <f>IF(Y7="",NA(),Y7)</f>
        <v>98.74</v>
      </c>
      <c r="Z6" s="35">
        <f t="shared" ref="Z6:AH6" si="4">IF(Z7="",NA(),Z7)</f>
        <v>99.25</v>
      </c>
      <c r="AA6" s="35">
        <f t="shared" si="4"/>
        <v>97.2</v>
      </c>
      <c r="AB6" s="35">
        <f t="shared" si="4"/>
        <v>98.61</v>
      </c>
      <c r="AC6" s="35">
        <f t="shared" si="4"/>
        <v>102.59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504.33</v>
      </c>
      <c r="BG6" s="35">
        <f t="shared" ref="BG6:BO6" si="7">IF(BG7="",NA(),BG7)</f>
        <v>503.41</v>
      </c>
      <c r="BH6" s="35">
        <f t="shared" si="7"/>
        <v>390.27</v>
      </c>
      <c r="BI6" s="35">
        <f t="shared" si="7"/>
        <v>441.91</v>
      </c>
      <c r="BJ6" s="35">
        <f t="shared" si="7"/>
        <v>564.53</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96.92</v>
      </c>
      <c r="BR6" s="35">
        <f t="shared" ref="BR6:BZ6" si="8">IF(BR7="",NA(),BR7)</f>
        <v>94.26</v>
      </c>
      <c r="BS6" s="35">
        <f t="shared" si="8"/>
        <v>98.96</v>
      </c>
      <c r="BT6" s="35">
        <f t="shared" si="8"/>
        <v>96.9</v>
      </c>
      <c r="BU6" s="35">
        <f t="shared" si="8"/>
        <v>97.45</v>
      </c>
      <c r="BV6" s="35">
        <f t="shared" si="8"/>
        <v>66.22</v>
      </c>
      <c r="BW6" s="35">
        <f t="shared" si="8"/>
        <v>69.87</v>
      </c>
      <c r="BX6" s="35">
        <f t="shared" si="8"/>
        <v>74.3</v>
      </c>
      <c r="BY6" s="35">
        <f t="shared" si="8"/>
        <v>72.260000000000005</v>
      </c>
      <c r="BZ6" s="35">
        <f t="shared" si="8"/>
        <v>71.84</v>
      </c>
      <c r="CA6" s="34" t="str">
        <f>IF(CA7="","",IF(CA7="-","【-】","【"&amp;SUBSTITUTE(TEXT(CA7,"#,##0.00"),"-","△")&amp;"】"))</f>
        <v>【74.17】</v>
      </c>
      <c r="CB6" s="35">
        <f>IF(CB7="",NA(),CB7)</f>
        <v>208.83</v>
      </c>
      <c r="CC6" s="35">
        <f t="shared" ref="CC6:CK6" si="9">IF(CC7="",NA(),CC7)</f>
        <v>223.88</v>
      </c>
      <c r="CD6" s="35">
        <f t="shared" si="9"/>
        <v>218.34</v>
      </c>
      <c r="CE6" s="35">
        <f t="shared" si="9"/>
        <v>221.16</v>
      </c>
      <c r="CF6" s="35">
        <f t="shared" si="9"/>
        <v>202.07</v>
      </c>
      <c r="CG6" s="35">
        <f t="shared" si="9"/>
        <v>246.72</v>
      </c>
      <c r="CH6" s="35">
        <f t="shared" si="9"/>
        <v>234.96</v>
      </c>
      <c r="CI6" s="35">
        <f t="shared" si="9"/>
        <v>221.81</v>
      </c>
      <c r="CJ6" s="35">
        <f t="shared" si="9"/>
        <v>230.02</v>
      </c>
      <c r="CK6" s="35">
        <f t="shared" si="9"/>
        <v>228.47</v>
      </c>
      <c r="CL6" s="34" t="str">
        <f>IF(CL7="","",IF(CL7="-","【-】","【"&amp;SUBSTITUTE(TEXT(CL7,"#,##0.00"),"-","△")&amp;"】"))</f>
        <v>【218.56】</v>
      </c>
      <c r="CM6" s="35">
        <f>IF(CM7="",NA(),CM7)</f>
        <v>38.880000000000003</v>
      </c>
      <c r="CN6" s="35">
        <f t="shared" ref="CN6:CV6" si="10">IF(CN7="",NA(),CN7)</f>
        <v>38.880000000000003</v>
      </c>
      <c r="CO6" s="35">
        <f t="shared" si="10"/>
        <v>39.75</v>
      </c>
      <c r="CP6" s="35">
        <f t="shared" si="10"/>
        <v>41.25</v>
      </c>
      <c r="CQ6" s="35">
        <f t="shared" si="10"/>
        <v>38.880000000000003</v>
      </c>
      <c r="CR6" s="35">
        <f t="shared" si="10"/>
        <v>41.35</v>
      </c>
      <c r="CS6" s="35">
        <f t="shared" si="10"/>
        <v>42.9</v>
      </c>
      <c r="CT6" s="35">
        <f t="shared" si="10"/>
        <v>43.36</v>
      </c>
      <c r="CU6" s="35">
        <f t="shared" si="10"/>
        <v>42.56</v>
      </c>
      <c r="CV6" s="35">
        <f t="shared" si="10"/>
        <v>42.47</v>
      </c>
      <c r="CW6" s="34" t="str">
        <f>IF(CW7="","",IF(CW7="-","【-】","【"&amp;SUBSTITUTE(TEXT(CW7,"#,##0.00"),"-","△")&amp;"】"))</f>
        <v>【42.86】</v>
      </c>
      <c r="CX6" s="35">
        <f>IF(CX7="",NA(),CX7)</f>
        <v>80.23</v>
      </c>
      <c r="CY6" s="35">
        <f t="shared" ref="CY6:DG6" si="11">IF(CY7="",NA(),CY7)</f>
        <v>80.95</v>
      </c>
      <c r="CZ6" s="35">
        <f t="shared" si="11"/>
        <v>82.4</v>
      </c>
      <c r="DA6" s="35">
        <f t="shared" si="11"/>
        <v>83.92</v>
      </c>
      <c r="DB6" s="35">
        <f t="shared" si="11"/>
        <v>85.02</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342106</v>
      </c>
      <c r="D7" s="37">
        <v>47</v>
      </c>
      <c r="E7" s="37">
        <v>17</v>
      </c>
      <c r="F7" s="37">
        <v>4</v>
      </c>
      <c r="G7" s="37">
        <v>0</v>
      </c>
      <c r="H7" s="37" t="s">
        <v>99</v>
      </c>
      <c r="I7" s="37" t="s">
        <v>100</v>
      </c>
      <c r="J7" s="37" t="s">
        <v>101</v>
      </c>
      <c r="K7" s="37" t="s">
        <v>102</v>
      </c>
      <c r="L7" s="37" t="s">
        <v>103</v>
      </c>
      <c r="M7" s="37" t="s">
        <v>104</v>
      </c>
      <c r="N7" s="38" t="s">
        <v>105</v>
      </c>
      <c r="O7" s="38" t="s">
        <v>106</v>
      </c>
      <c r="P7" s="38">
        <v>5.68</v>
      </c>
      <c r="Q7" s="38">
        <v>92.14</v>
      </c>
      <c r="R7" s="38">
        <v>3841</v>
      </c>
      <c r="S7" s="38">
        <v>34869</v>
      </c>
      <c r="T7" s="38">
        <v>1246.49</v>
      </c>
      <c r="U7" s="38">
        <v>27.97</v>
      </c>
      <c r="V7" s="38">
        <v>1962</v>
      </c>
      <c r="W7" s="38">
        <v>1.36</v>
      </c>
      <c r="X7" s="38">
        <v>1442.65</v>
      </c>
      <c r="Y7" s="38">
        <v>98.74</v>
      </c>
      <c r="Z7" s="38">
        <v>99.25</v>
      </c>
      <c r="AA7" s="38">
        <v>97.2</v>
      </c>
      <c r="AB7" s="38">
        <v>98.61</v>
      </c>
      <c r="AC7" s="38">
        <v>102.59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504.33</v>
      </c>
      <c r="BG7" s="38">
        <v>503.41</v>
      </c>
      <c r="BH7" s="38">
        <v>390.27</v>
      </c>
      <c r="BI7" s="38">
        <v>441.91</v>
      </c>
      <c r="BJ7" s="38">
        <v>564.53</v>
      </c>
      <c r="BK7" s="38">
        <v>1434.89</v>
      </c>
      <c r="BL7" s="38">
        <v>1298.9100000000001</v>
      </c>
      <c r="BM7" s="38">
        <v>1243.71</v>
      </c>
      <c r="BN7" s="38">
        <v>1194.1500000000001</v>
      </c>
      <c r="BO7" s="38">
        <v>1206.79</v>
      </c>
      <c r="BP7" s="38">
        <v>1218.7</v>
      </c>
      <c r="BQ7" s="38">
        <v>96.92</v>
      </c>
      <c r="BR7" s="38">
        <v>94.26</v>
      </c>
      <c r="BS7" s="38">
        <v>98.96</v>
      </c>
      <c r="BT7" s="38">
        <v>96.9</v>
      </c>
      <c r="BU7" s="38">
        <v>97.45</v>
      </c>
      <c r="BV7" s="38">
        <v>66.22</v>
      </c>
      <c r="BW7" s="38">
        <v>69.87</v>
      </c>
      <c r="BX7" s="38">
        <v>74.3</v>
      </c>
      <c r="BY7" s="38">
        <v>72.260000000000005</v>
      </c>
      <c r="BZ7" s="38">
        <v>71.84</v>
      </c>
      <c r="CA7" s="38">
        <v>74.17</v>
      </c>
      <c r="CB7" s="38">
        <v>208.83</v>
      </c>
      <c r="CC7" s="38">
        <v>223.88</v>
      </c>
      <c r="CD7" s="38">
        <v>218.34</v>
      </c>
      <c r="CE7" s="38">
        <v>221.16</v>
      </c>
      <c r="CF7" s="38">
        <v>202.07</v>
      </c>
      <c r="CG7" s="38">
        <v>246.72</v>
      </c>
      <c r="CH7" s="38">
        <v>234.96</v>
      </c>
      <c r="CI7" s="38">
        <v>221.81</v>
      </c>
      <c r="CJ7" s="38">
        <v>230.02</v>
      </c>
      <c r="CK7" s="38">
        <v>228.47</v>
      </c>
      <c r="CL7" s="38">
        <v>218.56</v>
      </c>
      <c r="CM7" s="38">
        <v>38.880000000000003</v>
      </c>
      <c r="CN7" s="38">
        <v>38.880000000000003</v>
      </c>
      <c r="CO7" s="38">
        <v>39.75</v>
      </c>
      <c r="CP7" s="38">
        <v>41.25</v>
      </c>
      <c r="CQ7" s="38">
        <v>38.880000000000003</v>
      </c>
      <c r="CR7" s="38">
        <v>41.35</v>
      </c>
      <c r="CS7" s="38">
        <v>42.9</v>
      </c>
      <c r="CT7" s="38">
        <v>43.36</v>
      </c>
      <c r="CU7" s="38">
        <v>42.56</v>
      </c>
      <c r="CV7" s="38">
        <v>42.47</v>
      </c>
      <c r="CW7" s="38">
        <v>42.86</v>
      </c>
      <c r="CX7" s="38">
        <v>80.23</v>
      </c>
      <c r="CY7" s="38">
        <v>80.95</v>
      </c>
      <c r="CZ7" s="38">
        <v>82.4</v>
      </c>
      <c r="DA7" s="38">
        <v>83.92</v>
      </c>
      <c r="DB7" s="38">
        <v>85.02</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114</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松永　智子</cp:lastModifiedBy>
  <cp:lastPrinted>2021-01-22T09:02:06Z</cp:lastPrinted>
  <dcterms:created xsi:type="dcterms:W3CDTF">2020-12-04T02:57:13Z</dcterms:created>
  <dcterms:modified xsi:type="dcterms:W3CDTF">2021-02-05T23:53:59Z</dcterms:modified>
  <cp:category/>
</cp:coreProperties>
</file>