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mc:AlternateContent xmlns:mc="http://schemas.openxmlformats.org/markup-compatibility/2006">
    <mc:Choice Requires="x15">
      <x15ac:absPath xmlns:x15ac="http://schemas.microsoft.com/office/spreadsheetml/2010/11/ac" url="R:\業務フォルダ\庄原市本庁舎\環境建設部_下水道課_管理係\管理係長\経営比較分析\R3.1 経営比較分析提出\提出　01_09 庄原市（経営比較分析表）\"/>
    </mc:Choice>
  </mc:AlternateContent>
  <xr:revisionPtr revIDLastSave="0" documentId="13_ncr:1_{360FFCA3-5E13-4B84-9661-197D685E79A1}" xr6:coauthVersionLast="36" xr6:coauthVersionMax="36" xr10:uidLastSave="{00000000-0000-0000-0000-000000000000}"/>
  <workbookProtection workbookAlgorithmName="SHA-512" workbookHashValue="xsOwakVIWApERxR2c0KHf7ll8y+MlEz91uCx/dlJkl9TL0fNhxDsDUX9E7U2K8TOytSSakNANRocRmotoV/K2Q==" workbookSaltValue="xpopVpha8ZN8z+Suy5r4sg==" workbookSpinCount="100000" lockStructure="1"/>
  <bookViews>
    <workbookView xWindow="0" yWindow="0" windowWidth="15360" windowHeight="763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AL8" i="4" s="1"/>
  <c r="R6" i="5"/>
  <c r="Q6" i="5"/>
  <c r="W10" i="4" s="1"/>
  <c r="P6" i="5"/>
  <c r="P10" i="4" s="1"/>
  <c r="O6" i="5"/>
  <c r="I10" i="4" s="1"/>
  <c r="N6" i="5"/>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AT10" i="4"/>
  <c r="AL10" i="4"/>
  <c r="AD10" i="4"/>
  <c r="B10" i="4"/>
  <c r="I8" i="4"/>
</calcChain>
</file>

<file path=xl/sharedStrings.xml><?xml version="1.0" encoding="utf-8"?>
<sst xmlns="http://schemas.openxmlformats.org/spreadsheetml/2006/main" count="236" uniqueCount="121">
  <si>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</si>
  <si>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</si>
  <si>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</si>
  <si>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</si>
  <si>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</si>
  <si>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</si>
  <si>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</si>
  <si>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</si>
  <si>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</si>
  <si>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</si>
  <si>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</si>
  <si>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</si>
  <si>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</si>
  <si>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</si>
  <si>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</si>
  <si>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</si>
  <si>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</si>
  <si>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</si>
  <si>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</si>
  <si>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</si>
  <si>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</si>
  <si>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</si>
  <si>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</si>
  <si>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</si>
  <si>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</si>
  <si>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</si>
  <si>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</si>
  <si>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</si>
  <si>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</si>
  <si>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</si>
  <si>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</si>
  <si>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</si>
  <si>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</si>
  <si>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</si>
  <si>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</si>
  <si>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</si>
  <si>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</si>
  <si>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</si>
  <si>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</si>
  <si>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</si>
  <si>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</si>
  <si>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</si>
  <si>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</si>
  <si>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</si>
  <si>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</si>
  <si>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</si>
  <si>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</si>
  <si>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</si>
  <si>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</si>
  <si>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</si>
  <si>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</si>
  <si>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</si>
  <si>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</si>
  <si>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</si>
  <si>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</si>
  <si>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</si>
  <si>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</si>
  <si>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</si>
  <si>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</si>
  <si>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</si>
  <si>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</si>
  <si>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</si>
  <si>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</si>
  <si>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</si>
  <si>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</si>
  <si>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</si>
  <si>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</si>
  <si>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</si>
  <si>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</si>
  <si>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</si>
  <si>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</si>
  <si>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</si>
  <si>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</si>
  <si>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</si>
  <si>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</si>
  <si>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</si>
  <si>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</si>
  <si>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</si>
  <si>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</si>
  <si>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</si>
  <si>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</si>
  <si>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</si>
  <si>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</si>
  <si>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</si>
  <si>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</si>
  <si>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</si>
  <si>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</si>
  <si>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</si>
  <si>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</si>
  <si>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</si>
  <si>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</si>
  <si>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</si>
  <si>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</si>
  <si>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</si>
  <si>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</si>
  <si>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</si>
  <si>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</si>
  <si>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</si>
  <si>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</si>
  <si>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広島県　庄原市</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</si>
  <si>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</si>
  <si>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</si>
  <si>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</si>
  <si>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</si>
  <si>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</si>
  <si>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</si>
  <si>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</si>
  <si>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</si>
  <si>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</si>
  <si>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</si>
  <si>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</si>
  <si>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</si>
  <si>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</si>
  <si>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</si>
  <si>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</si>
  <si>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</si>
  <si>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</si>
  <si>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</si>
  <si>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収益的収支比率は、令和元年度で102.59％と、前年度より上昇しているが、公営企業会計移行に伴う打切り決算による影響である。総収入の内63.5％が総務省の定める基準による繰入金によるものである。なお、単年度決算では赤字であるため、引き続き経営改善に取り組むとともに、受益者負担の原則に基づき、使用料の適正化に努める。
④企業債残高対事業規模比率は、令和元年度は564.53％となっている。類似団体の46.8％と少なく、引き続き適正な投資に努める。
⑤経費回収率は、横ばい状況であり、令和元年度で97.45％と、類似団体より26ポイント高い。100％を下回っているため、適正な使用料収入の確保と汚水処理費の削減が必要である。
⑥汚水処理原価は、令和元年度では202.07円と、前年度より減少しているが、依然高い数値が続いているので、引き続き汚水処理コストの削減に努める。
⑦施設利用率は、横ばい状況であり、令和元年度で38.88％と類似団体より4ポイント低い。最大稼働率は、67.38％である。
⑧水洗化率は、増加傾向にあり、令和元年度で85.02％である。水洗化人口に大きな変動はないが、区域内人口の減少により、増加している。類似団体とほぼ同様であり、100％未満であるため、水洗化率の向上の取り組みが必要である。</t>
    <phoneticPr fontId="4"/>
  </si>
  <si>
    <t xml:space="preserve"> 管渠改善率は、全くない。類似団体も0.36％である。
 最も早い供用開始が平成6年で、管渠工事後27年程度と耐用年数には当分至らない。</t>
    <phoneticPr fontId="4"/>
  </si>
  <si>
    <t>　経営の健全性・効率性の分析の結果、適正な使用料収入の確保と汚水処理費の削減及び水洗化率の向上の取り組みが必要となった。
　処理場やマンホールポンプの長寿命化を始めとする維持管理費の削減に取り組むとともに、受益者負担の原則に基づく適正な使用者負担を求める。
　水洗化促進に引き続き取り組む。</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</si>
</sst>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1B3-4B2F-BF7E-425E1F9ED838}"/>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0.09</c:v>
                </c:pt>
                <c:pt idx="2">
                  <c:v>0.09</c:v>
                </c:pt>
                <c:pt idx="3">
                  <c:v>0.13</c:v>
                </c:pt>
                <c:pt idx="4">
                  <c:v>0.36</c:v>
                </c:pt>
              </c:numCache>
            </c:numRef>
          </c:val>
          <c:smooth val="0"/>
          <c:extLst>
            <c:ext xmlns:c16="http://schemas.microsoft.com/office/drawing/2014/chart" uri="{C3380CC4-5D6E-409C-BE32-E72D297353CC}">
              <c16:uniqueId val="{00000001-A1B3-4B2F-BF7E-425E1F9ED838}"/>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98.74</c:v>
                </c:pt>
                <c:pt idx="1">
                  <c:v>99.25</c:v>
                </c:pt>
                <c:pt idx="2">
                  <c:v>97.2</c:v>
                </c:pt>
                <c:pt idx="3">
                  <c:v>98.61</c:v>
                </c:pt>
                <c:pt idx="4">
                  <c:v>102.59</c:v>
                </c:pt>
              </c:numCache>
            </c:numRef>
          </c:val>
          <c:extLst>
            <c:ext xmlns:c16="http://schemas.microsoft.com/office/drawing/2014/chart" uri="{C3380CC4-5D6E-409C-BE32-E72D297353CC}">
              <c16:uniqueId val="{00000000-7DBB-4C3D-A7F0-010D1F1BCF59}"/>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DBB-4C3D-A7F0-010D1F1BCF59}"/>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0DB-498B-99FB-81B97C08BAB9}"/>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0DB-498B-99FB-81B97C08BAB9}"/>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9A5-4D2C-99E9-88FFA73E02AB}"/>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9A5-4D2C-99E9-88FFA73E02AB}"/>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8A8-4A8D-A6AA-6AA4A9B0F90C}"/>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8A8-4A8D-A6AA-6AA4A9B0F90C}"/>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EDE-4A20-97DD-D312BE2DAA60}"/>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EDE-4A20-97DD-D312BE2DAA60}"/>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504.33</c:v>
                </c:pt>
                <c:pt idx="1">
                  <c:v>503.41</c:v>
                </c:pt>
                <c:pt idx="2">
                  <c:v>390.27</c:v>
                </c:pt>
                <c:pt idx="3">
                  <c:v>441.91</c:v>
                </c:pt>
                <c:pt idx="4">
                  <c:v>564.53</c:v>
                </c:pt>
              </c:numCache>
            </c:numRef>
          </c:val>
          <c:extLst>
            <c:ext xmlns:c16="http://schemas.microsoft.com/office/drawing/2014/chart" uri="{C3380CC4-5D6E-409C-BE32-E72D297353CC}">
              <c16:uniqueId val="{00000000-3369-4401-A136-124D0D8DEA59}"/>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1434.89</c:v>
                </c:pt>
                <c:pt idx="1">
                  <c:v>1298.9100000000001</c:v>
                </c:pt>
                <c:pt idx="2">
                  <c:v>1243.71</c:v>
                </c:pt>
                <c:pt idx="3">
                  <c:v>1194.1500000000001</c:v>
                </c:pt>
                <c:pt idx="4">
                  <c:v>1206.79</c:v>
                </c:pt>
              </c:numCache>
            </c:numRef>
          </c:val>
          <c:smooth val="0"/>
          <c:extLst>
            <c:ext xmlns:c16="http://schemas.microsoft.com/office/drawing/2014/chart" uri="{C3380CC4-5D6E-409C-BE32-E72D297353CC}">
              <c16:uniqueId val="{00000001-3369-4401-A136-124D0D8DEA59}"/>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96.92</c:v>
                </c:pt>
                <c:pt idx="1">
                  <c:v>94.26</c:v>
                </c:pt>
                <c:pt idx="2">
                  <c:v>98.96</c:v>
                </c:pt>
                <c:pt idx="3">
                  <c:v>96.9</c:v>
                </c:pt>
                <c:pt idx="4">
                  <c:v>97.45</c:v>
                </c:pt>
              </c:numCache>
            </c:numRef>
          </c:val>
          <c:extLst>
            <c:ext xmlns:c16="http://schemas.microsoft.com/office/drawing/2014/chart" uri="{C3380CC4-5D6E-409C-BE32-E72D297353CC}">
              <c16:uniqueId val="{00000000-A3E9-4B18-8099-A1DAA716C92A}"/>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66.22</c:v>
                </c:pt>
                <c:pt idx="1">
                  <c:v>69.87</c:v>
                </c:pt>
                <c:pt idx="2">
                  <c:v>74.3</c:v>
                </c:pt>
                <c:pt idx="3">
                  <c:v>72.260000000000005</c:v>
                </c:pt>
                <c:pt idx="4">
                  <c:v>71.84</c:v>
                </c:pt>
              </c:numCache>
            </c:numRef>
          </c:val>
          <c:smooth val="0"/>
          <c:extLst>
            <c:ext xmlns:c16="http://schemas.microsoft.com/office/drawing/2014/chart" uri="{C3380CC4-5D6E-409C-BE32-E72D297353CC}">
              <c16:uniqueId val="{00000001-A3E9-4B18-8099-A1DAA716C92A}"/>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208.83</c:v>
                </c:pt>
                <c:pt idx="1">
                  <c:v>223.88</c:v>
                </c:pt>
                <c:pt idx="2">
                  <c:v>218.34</c:v>
                </c:pt>
                <c:pt idx="3">
                  <c:v>221.16</c:v>
                </c:pt>
                <c:pt idx="4">
                  <c:v>202.07</c:v>
                </c:pt>
              </c:numCache>
            </c:numRef>
          </c:val>
          <c:extLst>
            <c:ext xmlns:c16="http://schemas.microsoft.com/office/drawing/2014/chart" uri="{C3380CC4-5D6E-409C-BE32-E72D297353CC}">
              <c16:uniqueId val="{00000000-667D-4524-ABA7-4C3255897CC0}"/>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246.72</c:v>
                </c:pt>
                <c:pt idx="1">
                  <c:v>234.96</c:v>
                </c:pt>
                <c:pt idx="2">
                  <c:v>221.81</c:v>
                </c:pt>
                <c:pt idx="3">
                  <c:v>230.02</c:v>
                </c:pt>
                <c:pt idx="4">
                  <c:v>228.47</c:v>
                </c:pt>
              </c:numCache>
            </c:numRef>
          </c:val>
          <c:smooth val="0"/>
          <c:extLst>
            <c:ext xmlns:c16="http://schemas.microsoft.com/office/drawing/2014/chart" uri="{C3380CC4-5D6E-409C-BE32-E72D297353CC}">
              <c16:uniqueId val="{00000001-667D-4524-ABA7-4C3255897CC0}"/>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38.880000000000003</c:v>
                </c:pt>
                <c:pt idx="1">
                  <c:v>38.880000000000003</c:v>
                </c:pt>
                <c:pt idx="2">
                  <c:v>39.75</c:v>
                </c:pt>
                <c:pt idx="3">
                  <c:v>41.25</c:v>
                </c:pt>
                <c:pt idx="4">
                  <c:v>38.880000000000003</c:v>
                </c:pt>
              </c:numCache>
            </c:numRef>
          </c:val>
          <c:extLst>
            <c:ext xmlns:c16="http://schemas.microsoft.com/office/drawing/2014/chart" uri="{C3380CC4-5D6E-409C-BE32-E72D297353CC}">
              <c16:uniqueId val="{00000000-90C4-44A4-B94F-06B01EBD4D92}"/>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41.35</c:v>
                </c:pt>
                <c:pt idx="1">
                  <c:v>42.9</c:v>
                </c:pt>
                <c:pt idx="2">
                  <c:v>43.36</c:v>
                </c:pt>
                <c:pt idx="3">
                  <c:v>42.56</c:v>
                </c:pt>
                <c:pt idx="4">
                  <c:v>42.47</c:v>
                </c:pt>
              </c:numCache>
            </c:numRef>
          </c:val>
          <c:smooth val="0"/>
          <c:extLst>
            <c:ext xmlns:c16="http://schemas.microsoft.com/office/drawing/2014/chart" uri="{C3380CC4-5D6E-409C-BE32-E72D297353CC}">
              <c16:uniqueId val="{00000001-90C4-44A4-B94F-06B01EBD4D92}"/>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80.23</c:v>
                </c:pt>
                <c:pt idx="1">
                  <c:v>80.95</c:v>
                </c:pt>
                <c:pt idx="2">
                  <c:v>82.4</c:v>
                </c:pt>
                <c:pt idx="3">
                  <c:v>83.92</c:v>
                </c:pt>
                <c:pt idx="4">
                  <c:v>85.02</c:v>
                </c:pt>
              </c:numCache>
            </c:numRef>
          </c:val>
          <c:extLst>
            <c:ext xmlns:c16="http://schemas.microsoft.com/office/drawing/2014/chart" uri="{C3380CC4-5D6E-409C-BE32-E72D297353CC}">
              <c16:uniqueId val="{00000000-F938-4437-B787-6EABCEAE5D8B}"/>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82.9</c:v>
                </c:pt>
                <c:pt idx="1">
                  <c:v>83.5</c:v>
                </c:pt>
                <c:pt idx="2">
                  <c:v>83.06</c:v>
                </c:pt>
                <c:pt idx="3">
                  <c:v>83.32</c:v>
                </c:pt>
                <c:pt idx="4">
                  <c:v>83.75</c:v>
                </c:pt>
              </c:numCache>
            </c:numRef>
          </c:val>
          <c:smooth val="0"/>
          <c:extLst>
            <c:ext xmlns:c16="http://schemas.microsoft.com/office/drawing/2014/chart" uri="{C3380CC4-5D6E-409C-BE32-E72D297353CC}">
              <c16:uniqueId val="{00000001-F938-4437-B787-6EABCEAE5D8B}"/>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【218.56】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7" zoomScale="75" zoomScaleNormal="7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広島県　庄原市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D2</v>
      </c>
      <c r="X8" s="49"/>
      <c r="Y8" s="49"/>
      <c r="Z8" s="49"/>
      <c r="AA8" s="49"/>
      <c r="AB8" s="49"/>
      <c r="AC8" s="49"/>
      <c r="AD8" s="50" t="str">
        <f>データ!$M$6</f>
        <v>非設置</v>
      </c>
      <c r="AE8" s="50"/>
      <c r="AF8" s="50"/>
      <c r="AG8" s="50"/>
      <c r="AH8" s="50"/>
      <c r="AI8" s="50"/>
      <c r="AJ8" s="50"/>
      <c r="AK8" s="3"/>
      <c r="AL8" s="51">
        <f>データ!S6</f>
        <v>34869</v>
      </c>
      <c r="AM8" s="51"/>
      <c r="AN8" s="51"/>
      <c r="AO8" s="51"/>
      <c r="AP8" s="51"/>
      <c r="AQ8" s="51"/>
      <c r="AR8" s="51"/>
      <c r="AS8" s="51"/>
      <c r="AT8" s="46">
        <f>データ!T6</f>
        <v>1246.49</v>
      </c>
      <c r="AU8" s="46"/>
      <c r="AV8" s="46"/>
      <c r="AW8" s="46"/>
      <c r="AX8" s="46"/>
      <c r="AY8" s="46"/>
      <c r="AZ8" s="46"/>
      <c r="BA8" s="46"/>
      <c r="BB8" s="46">
        <f>データ!U6</f>
        <v>27.97</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5.68</v>
      </c>
      <c r="Q10" s="46"/>
      <c r="R10" s="46"/>
      <c r="S10" s="46"/>
      <c r="T10" s="46"/>
      <c r="U10" s="46"/>
      <c r="V10" s="46"/>
      <c r="W10" s="46">
        <f>データ!Q6</f>
        <v>92.14</v>
      </c>
      <c r="X10" s="46"/>
      <c r="Y10" s="46"/>
      <c r="Z10" s="46"/>
      <c r="AA10" s="46"/>
      <c r="AB10" s="46"/>
      <c r="AC10" s="46"/>
      <c r="AD10" s="51">
        <f>データ!R6</f>
        <v>3841</v>
      </c>
      <c r="AE10" s="51"/>
      <c r="AF10" s="51"/>
      <c r="AG10" s="51"/>
      <c r="AH10" s="51"/>
      <c r="AI10" s="51"/>
      <c r="AJ10" s="51"/>
      <c r="AK10" s="2"/>
      <c r="AL10" s="51">
        <f>データ!V6</f>
        <v>1962</v>
      </c>
      <c r="AM10" s="51"/>
      <c r="AN10" s="51"/>
      <c r="AO10" s="51"/>
      <c r="AP10" s="51"/>
      <c r="AQ10" s="51"/>
      <c r="AR10" s="51"/>
      <c r="AS10" s="51"/>
      <c r="AT10" s="46">
        <f>データ!W6</f>
        <v>1.36</v>
      </c>
      <c r="AU10" s="46"/>
      <c r="AV10" s="46"/>
      <c r="AW10" s="46"/>
      <c r="AX10" s="46"/>
      <c r="AY10" s="46"/>
      <c r="AZ10" s="46"/>
      <c r="BA10" s="46"/>
      <c r="BB10" s="46">
        <f>データ!X6</f>
        <v>1442.65</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118</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119</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120</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【1,218.70】</v>
      </c>
      <c r="I86" s="26" t="str">
        <f>データ!CA6</f>
        <v>【74.17】</v>
      </c>
      <c r="J86" s="26" t="str">
        <f>データ!CL6</f>
        <v>【218.56】</v>
      </c>
      <c r="K86" s="26" t="str">
        <f>データ!CW6</f>
        <v>【42.86】</v>
      </c>
      <c r="L86" s="26" t="str">
        <f>データ!DH6</f>
        <v>【84.20】</v>
      </c>
      <c r="M86" s="26" t="s">
        <v>44</v>
      </c>
      <c r="N86" s="26" t="s">
        <v>45</v>
      </c>
      <c r="O86" s="26" t="str">
        <f>データ!EO6</f>
        <v>【0.28】</v>
      </c>
    </row>
  </sheetData>
  <sheetProtection algorithmName="SHA-512" hashValue="Ta4ytqEU0/iWiokOPH81gWExvQVTckXd+LsoeR8xKR1aLYIn/SUV51QQ//CEANaM9YjOm8TFVAnW4LHUJ/nh+A==" saltValue="TOYVR8ufTKAR21ZflTYMg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7" t="s">
        <v>55</v>
      </c>
      <c r="I3" s="78"/>
      <c r="J3" s="78"/>
      <c r="K3" s="78"/>
      <c r="L3" s="78"/>
      <c r="M3" s="78"/>
      <c r="N3" s="78"/>
      <c r="O3" s="78"/>
      <c r="P3" s="78"/>
      <c r="Q3" s="78"/>
      <c r="R3" s="78"/>
      <c r="S3" s="78"/>
      <c r="T3" s="78"/>
      <c r="U3" s="78"/>
      <c r="V3" s="78"/>
      <c r="W3" s="78"/>
      <c r="X3" s="79"/>
      <c r="Y3" s="83" t="s">
        <v>56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58</v>
      </c>
      <c r="B4" s="30"/>
      <c r="C4" s="30"/>
      <c r="D4" s="30"/>
      <c r="E4" s="30"/>
      <c r="F4" s="30"/>
      <c r="G4" s="30"/>
      <c r="H4" s="80"/>
      <c r="I4" s="81"/>
      <c r="J4" s="81"/>
      <c r="K4" s="81"/>
      <c r="L4" s="81"/>
      <c r="M4" s="81"/>
      <c r="N4" s="81"/>
      <c r="O4" s="81"/>
      <c r="P4" s="81"/>
      <c r="Q4" s="81"/>
      <c r="R4" s="81"/>
      <c r="S4" s="81"/>
      <c r="T4" s="81"/>
      <c r="U4" s="81"/>
      <c r="V4" s="81"/>
      <c r="W4" s="81"/>
      <c r="X4" s="82"/>
      <c r="Y4" s="76" t="s">
        <v>59</v>
      </c>
      <c r="Z4" s="76"/>
      <c r="AA4" s="76"/>
      <c r="AB4" s="76"/>
      <c r="AC4" s="76"/>
      <c r="AD4" s="76"/>
      <c r="AE4" s="76"/>
      <c r="AF4" s="76"/>
      <c r="AG4" s="76"/>
      <c r="AH4" s="76"/>
      <c r="AI4" s="76"/>
      <c r="AJ4" s="76" t="s">
        <v>60</v>
      </c>
      <c r="AK4" s="76"/>
      <c r="AL4" s="76"/>
      <c r="AM4" s="76"/>
      <c r="AN4" s="76"/>
      <c r="AO4" s="76"/>
      <c r="AP4" s="76"/>
      <c r="AQ4" s="76"/>
      <c r="AR4" s="76"/>
      <c r="AS4" s="76"/>
      <c r="AT4" s="76"/>
      <c r="AU4" s="76" t="s">
        <v>61</v>
      </c>
      <c r="AV4" s="76"/>
      <c r="AW4" s="76"/>
      <c r="AX4" s="76"/>
      <c r="AY4" s="76"/>
      <c r="AZ4" s="76"/>
      <c r="BA4" s="76"/>
      <c r="BB4" s="76"/>
      <c r="BC4" s="76"/>
      <c r="BD4" s="76"/>
      <c r="BE4" s="76"/>
      <c r="BF4" s="76" t="s">
        <v>62</v>
      </c>
      <c r="BG4" s="76"/>
      <c r="BH4" s="76"/>
      <c r="BI4" s="76"/>
      <c r="BJ4" s="76"/>
      <c r="BK4" s="76"/>
      <c r="BL4" s="76"/>
      <c r="BM4" s="76"/>
      <c r="BN4" s="76"/>
      <c r="BO4" s="76"/>
      <c r="BP4" s="76"/>
      <c r="BQ4" s="76" t="s">
        <v>63</v>
      </c>
      <c r="BR4" s="76"/>
      <c r="BS4" s="76"/>
      <c r="BT4" s="76"/>
      <c r="BU4" s="76"/>
      <c r="BV4" s="76"/>
      <c r="BW4" s="76"/>
      <c r="BX4" s="76"/>
      <c r="BY4" s="76"/>
      <c r="BZ4" s="76"/>
      <c r="CA4" s="76"/>
      <c r="CB4" s="76" t="s">
        <v>64</v>
      </c>
      <c r="CC4" s="76"/>
      <c r="CD4" s="76"/>
      <c r="CE4" s="76"/>
      <c r="CF4" s="76"/>
      <c r="CG4" s="76"/>
      <c r="CH4" s="76"/>
      <c r="CI4" s="76"/>
      <c r="CJ4" s="76"/>
      <c r="CK4" s="76"/>
      <c r="CL4" s="76"/>
      <c r="CM4" s="76" t="s">
        <v>65</v>
      </c>
      <c r="CN4" s="76"/>
      <c r="CO4" s="76"/>
      <c r="CP4" s="76"/>
      <c r="CQ4" s="76"/>
      <c r="CR4" s="76"/>
      <c r="CS4" s="76"/>
      <c r="CT4" s="76"/>
      <c r="CU4" s="76"/>
      <c r="CV4" s="76"/>
      <c r="CW4" s="76"/>
      <c r="CX4" s="76" t="s">
        <v>66</v>
      </c>
      <c r="CY4" s="76"/>
      <c r="CZ4" s="76"/>
      <c r="DA4" s="76"/>
      <c r="DB4" s="76"/>
      <c r="DC4" s="76"/>
      <c r="DD4" s="76"/>
      <c r="DE4" s="76"/>
      <c r="DF4" s="76"/>
      <c r="DG4" s="76"/>
      <c r="DH4" s="76"/>
      <c r="DI4" s="76" t="s">
        <v>67</v>
      </c>
      <c r="DJ4" s="76"/>
      <c r="DK4" s="76"/>
      <c r="DL4" s="76"/>
      <c r="DM4" s="76"/>
      <c r="DN4" s="76"/>
      <c r="DO4" s="76"/>
      <c r="DP4" s="76"/>
      <c r="DQ4" s="76"/>
      <c r="DR4" s="76"/>
      <c r="DS4" s="76"/>
      <c r="DT4" s="76" t="s">
        <v>68</v>
      </c>
      <c r="DU4" s="76"/>
      <c r="DV4" s="76"/>
      <c r="DW4" s="76"/>
      <c r="DX4" s="76"/>
      <c r="DY4" s="76"/>
      <c r="DZ4" s="76"/>
      <c r="EA4" s="76"/>
      <c r="EB4" s="76"/>
      <c r="EC4" s="76"/>
      <c r="ED4" s="76"/>
      <c r="EE4" s="76" t="s">
        <v>69</v>
      </c>
      <c r="EF4" s="76"/>
      <c r="EG4" s="76"/>
      <c r="EH4" s="76"/>
      <c r="EI4" s="76"/>
      <c r="EJ4" s="76"/>
      <c r="EK4" s="76"/>
      <c r="EL4" s="76"/>
      <c r="EM4" s="76"/>
      <c r="EN4" s="76"/>
      <c r="EO4" s="76"/>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2019</v>
      </c>
      <c r="C6" s="33">
        <f t="shared" ref="C6:X6" si="3">C7</f>
        <v>342106</v>
      </c>
      <c r="D6" s="33">
        <f t="shared" si="3"/>
        <v>47</v>
      </c>
      <c r="E6" s="33">
        <f t="shared" si="3"/>
        <v>17</v>
      </c>
      <c r="F6" s="33">
        <f t="shared" si="3"/>
        <v>4</v>
      </c>
      <c r="G6" s="33">
        <f t="shared" si="3"/>
        <v>0</v>
      </c>
      <c r="H6" s="33" t="str">
        <f t="shared" si="3"/>
        <v>広島県　庄原市</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5.68</v>
      </c>
      <c r="Q6" s="34">
        <f t="shared" si="3"/>
        <v>92.14</v>
      </c>
      <c r="R6" s="34">
        <f t="shared" si="3"/>
        <v>3841</v>
      </c>
      <c r="S6" s="34">
        <f t="shared" si="3"/>
        <v>34869</v>
      </c>
      <c r="T6" s="34">
        <f t="shared" si="3"/>
        <v>1246.49</v>
      </c>
      <c r="U6" s="34">
        <f t="shared" si="3"/>
        <v>27.97</v>
      </c>
      <c r="V6" s="34">
        <f t="shared" si="3"/>
        <v>1962</v>
      </c>
      <c r="W6" s="34">
        <f t="shared" si="3"/>
        <v>1.36</v>
      </c>
      <c r="X6" s="34">
        <f t="shared" si="3"/>
        <v>1442.65</v>
      </c>
      <c r="Y6" s="35">
        <f>IF(Y7="",NA(),Y7)</f>
        <v>98.74</v>
      </c>
      <c r="Z6" s="35">
        <f t="shared" ref="Z6:AH6" si="4">IF(Z7="",NA(),Z7)</f>
        <v>99.25</v>
      </c>
      <c r="AA6" s="35">
        <f t="shared" si="4"/>
        <v>97.2</v>
      </c>
      <c r="AB6" s="35">
        <f t="shared" si="4"/>
        <v>98.61</v>
      </c>
      <c r="AC6" s="35">
        <f t="shared" si="4"/>
        <v>102.59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504.33</v>
      </c>
      <c r="BG6" s="35">
        <f t="shared" ref="BG6:BO6" si="7">IF(BG7="",NA(),BG7)</f>
        <v>503.41</v>
      </c>
      <c r="BH6" s="35">
        <f t="shared" si="7"/>
        <v>390.27</v>
      </c>
      <c r="BI6" s="35">
        <f t="shared" si="7"/>
        <v>441.91</v>
      </c>
      <c r="BJ6" s="35">
        <f t="shared" si="7"/>
        <v>564.53</v>
      </c>
      <c r="BK6" s="35">
        <f t="shared" si="7"/>
        <v>1434.89</v>
      </c>
      <c r="BL6" s="35">
        <f t="shared" si="7"/>
        <v>1298.9100000000001</v>
      </c>
      <c r="BM6" s="35">
        <f t="shared" si="7"/>
        <v>1243.71</v>
      </c>
      <c r="BN6" s="35">
        <f t="shared" si="7"/>
        <v>1194.1500000000001</v>
      </c>
      <c r="BO6" s="35">
        <f t="shared" si="7"/>
        <v>1206.79</v>
      </c>
      <c r="BP6" s="34" t="str">
        <f>IF(BP7="","",IF(BP7="-","【-】","【"&amp;SUBSTITUTE(TEXT(BP7,"#,##0.00"),"-","△")&amp;"】"))</f>
        <v>【1,218.70】</v>
      </c>
      <c r="BQ6" s="35">
        <f>IF(BQ7="",NA(),BQ7)</f>
        <v>96.92</v>
      </c>
      <c r="BR6" s="35">
        <f t="shared" ref="BR6:BZ6" si="8">IF(BR7="",NA(),BR7)</f>
        <v>94.26</v>
      </c>
      <c r="BS6" s="35">
        <f t="shared" si="8"/>
        <v>98.96</v>
      </c>
      <c r="BT6" s="35">
        <f t="shared" si="8"/>
        <v>96.9</v>
      </c>
      <c r="BU6" s="35">
        <f t="shared" si="8"/>
        <v>97.45</v>
      </c>
      <c r="BV6" s="35">
        <f t="shared" si="8"/>
        <v>66.22</v>
      </c>
      <c r="BW6" s="35">
        <f t="shared" si="8"/>
        <v>69.87</v>
      </c>
      <c r="BX6" s="35">
        <f t="shared" si="8"/>
        <v>74.3</v>
      </c>
      <c r="BY6" s="35">
        <f t="shared" si="8"/>
        <v>72.260000000000005</v>
      </c>
      <c r="BZ6" s="35">
        <f t="shared" si="8"/>
        <v>71.84</v>
      </c>
      <c r="CA6" s="34" t="str">
        <f>IF(CA7="","",IF(CA7="-","【-】","【"&amp;SUBSTITUTE(TEXT(CA7,"#,##0.00"),"-","△")&amp;"】"))</f>
        <v>【74.17】</v>
      </c>
      <c r="CB6" s="35">
        <f>IF(CB7="",NA(),CB7)</f>
        <v>208.83</v>
      </c>
      <c r="CC6" s="35">
        <f t="shared" ref="CC6:CK6" si="9">IF(CC7="",NA(),CC7)</f>
        <v>223.88</v>
      </c>
      <c r="CD6" s="35">
        <f t="shared" si="9"/>
        <v>218.34</v>
      </c>
      <c r="CE6" s="35">
        <f t="shared" si="9"/>
        <v>221.16</v>
      </c>
      <c r="CF6" s="35">
        <f t="shared" si="9"/>
        <v>202.07</v>
      </c>
      <c r="CG6" s="35">
        <f t="shared" si="9"/>
        <v>246.72</v>
      </c>
      <c r="CH6" s="35">
        <f t="shared" si="9"/>
        <v>234.96</v>
      </c>
      <c r="CI6" s="35">
        <f t="shared" si="9"/>
        <v>221.81</v>
      </c>
      <c r="CJ6" s="35">
        <f t="shared" si="9"/>
        <v>230.02</v>
      </c>
      <c r="CK6" s="35">
        <f t="shared" si="9"/>
        <v>228.47</v>
      </c>
      <c r="CL6" s="34" t="str">
        <f>IF(CL7="","",IF(CL7="-","【-】","【"&amp;SUBSTITUTE(TEXT(CL7,"#,##0.00"),"-","△")&amp;"】"))</f>
        <v>【218.56】</v>
      </c>
      <c r="CM6" s="35">
        <f>IF(CM7="",NA(),CM7)</f>
        <v>38.880000000000003</v>
      </c>
      <c r="CN6" s="35">
        <f t="shared" ref="CN6:CV6" si="10">IF(CN7="",NA(),CN7)</f>
        <v>38.880000000000003</v>
      </c>
      <c r="CO6" s="35">
        <f t="shared" si="10"/>
        <v>39.75</v>
      </c>
      <c r="CP6" s="35">
        <f t="shared" si="10"/>
        <v>41.25</v>
      </c>
      <c r="CQ6" s="35">
        <f t="shared" si="10"/>
        <v>38.880000000000003</v>
      </c>
      <c r="CR6" s="35">
        <f t="shared" si="10"/>
        <v>41.35</v>
      </c>
      <c r="CS6" s="35">
        <f t="shared" si="10"/>
        <v>42.9</v>
      </c>
      <c r="CT6" s="35">
        <f t="shared" si="10"/>
        <v>43.36</v>
      </c>
      <c r="CU6" s="35">
        <f t="shared" si="10"/>
        <v>42.56</v>
      </c>
      <c r="CV6" s="35">
        <f t="shared" si="10"/>
        <v>42.47</v>
      </c>
      <c r="CW6" s="34" t="str">
        <f>IF(CW7="","",IF(CW7="-","【-】","【"&amp;SUBSTITUTE(TEXT(CW7,"#,##0.00"),"-","△")&amp;"】"))</f>
        <v>【42.86】</v>
      </c>
      <c r="CX6" s="35">
        <f>IF(CX7="",NA(),CX7)</f>
        <v>80.23</v>
      </c>
      <c r="CY6" s="35">
        <f t="shared" ref="CY6:DG6" si="11">IF(CY7="",NA(),CY7)</f>
        <v>80.95</v>
      </c>
      <c r="CZ6" s="35">
        <f t="shared" si="11"/>
        <v>82.4</v>
      </c>
      <c r="DA6" s="35">
        <f t="shared" si="11"/>
        <v>83.92</v>
      </c>
      <c r="DB6" s="35">
        <f t="shared" si="11"/>
        <v>85.02</v>
      </c>
      <c r="DC6" s="35">
        <f t="shared" si="11"/>
        <v>82.9</v>
      </c>
      <c r="DD6" s="35">
        <f t="shared" si="11"/>
        <v>83.5</v>
      </c>
      <c r="DE6" s="35">
        <f t="shared" si="11"/>
        <v>83.06</v>
      </c>
      <c r="DF6" s="35">
        <f t="shared" si="11"/>
        <v>83.32</v>
      </c>
      <c r="DG6" s="35">
        <f t="shared" si="11"/>
        <v>83.75</v>
      </c>
      <c r="DH6" s="34" t="str">
        <f>IF(DH7="","",IF(DH7="-","【-】","【"&amp;SUBSTITUTE(TEXT(DH7,"#,##0.00"),"-","△")&amp;"】"))</f>
        <v>【84.20】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7.0000000000000007E-2</v>
      </c>
      <c r="EK6" s="35">
        <f t="shared" si="14"/>
        <v>0.09</v>
      </c>
      <c r="EL6" s="35">
        <f t="shared" si="14"/>
        <v>0.09</v>
      </c>
      <c r="EM6" s="35">
        <f t="shared" si="14"/>
        <v>0.13</v>
      </c>
      <c r="EN6" s="35">
        <f t="shared" si="14"/>
        <v>0.36</v>
      </c>
      <c r="EO6" s="34" t="str">
        <f>IF(EO7="","",IF(EO7="-","【-】","【"&amp;SUBSTITUTE(TEXT(EO7,"#,##0.00"),"-","△")&amp;"】"))</f>
        <v>【0.28】</v>
      </c>
    </row>
    <row r="7" spans="1:145" s="36" customFormat="1" x14ac:dyDescent="0.15">
      <c r="A7" s="28"/>
      <c r="B7" s="37">
        <v>2019</v>
      </c>
      <c r="C7" s="37">
        <v>342106</v>
      </c>
      <c r="D7" s="37">
        <v>47</v>
      </c>
      <c r="E7" s="37">
        <v>17</v>
      </c>
      <c r="F7" s="37">
        <v>4</v>
      </c>
      <c r="G7" s="37">
        <v>0</v>
      </c>
      <c r="H7" s="37" t="s">
        <v>99</v>
      </c>
      <c r="I7" s="37" t="s">
        <v>100</v>
      </c>
      <c r="J7" s="37" t="s">
        <v>101</v>
      </c>
      <c r="K7" s="37" t="s">
        <v>102</v>
      </c>
      <c r="L7" s="37" t="s">
        <v>103</v>
      </c>
      <c r="M7" s="37" t="s">
        <v>104</v>
      </c>
      <c r="N7" s="38" t="s">
        <v>105</v>
      </c>
      <c r="O7" s="38" t="s">
        <v>106</v>
      </c>
      <c r="P7" s="38">
        <v>5.68</v>
      </c>
      <c r="Q7" s="38">
        <v>92.14</v>
      </c>
      <c r="R7" s="38">
        <v>3841</v>
      </c>
      <c r="S7" s="38">
        <v>34869</v>
      </c>
      <c r="T7" s="38">
        <v>1246.49</v>
      </c>
      <c r="U7" s="38">
        <v>27.97</v>
      </c>
      <c r="V7" s="38">
        <v>1962</v>
      </c>
      <c r="W7" s="38">
        <v>1.36</v>
      </c>
      <c r="X7" s="38">
        <v>1442.65</v>
      </c>
      <c r="Y7" s="38">
        <v>98.74</v>
      </c>
      <c r="Z7" s="38">
        <v>99.25</v>
      </c>
      <c r="AA7" s="38">
        <v>97.2</v>
      </c>
      <c r="AB7" s="38">
        <v>98.61</v>
      </c>
      <c r="AC7" s="38">
        <v>102.59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504.33</v>
      </c>
      <c r="BG7" s="38">
        <v>503.41</v>
      </c>
      <c r="BH7" s="38">
        <v>390.27</v>
      </c>
      <c r="BI7" s="38">
        <v>441.91</v>
      </c>
      <c r="BJ7" s="38">
        <v>564.53</v>
      </c>
      <c r="BK7" s="38">
        <v>1434.89</v>
      </c>
      <c r="BL7" s="38">
        <v>1298.9100000000001</v>
      </c>
      <c r="BM7" s="38">
        <v>1243.71</v>
      </c>
      <c r="BN7" s="38">
        <v>1194.1500000000001</v>
      </c>
      <c r="BO7" s="38">
        <v>1206.79</v>
      </c>
      <c r="BP7" s="38">
        <v>1218.7</v>
      </c>
      <c r="BQ7" s="38">
        <v>96.92</v>
      </c>
      <c r="BR7" s="38">
        <v>94.26</v>
      </c>
      <c r="BS7" s="38">
        <v>98.96</v>
      </c>
      <c r="BT7" s="38">
        <v>96.9</v>
      </c>
      <c r="BU7" s="38">
        <v>97.45</v>
      </c>
      <c r="BV7" s="38">
        <v>66.22</v>
      </c>
      <c r="BW7" s="38">
        <v>69.87</v>
      </c>
      <c r="BX7" s="38">
        <v>74.3</v>
      </c>
      <c r="BY7" s="38">
        <v>72.260000000000005</v>
      </c>
      <c r="BZ7" s="38">
        <v>71.84</v>
      </c>
      <c r="CA7" s="38">
        <v>74.17</v>
      </c>
      <c r="CB7" s="38">
        <v>208.83</v>
      </c>
      <c r="CC7" s="38">
        <v>223.88</v>
      </c>
      <c r="CD7" s="38">
        <v>218.34</v>
      </c>
      <c r="CE7" s="38">
        <v>221.16</v>
      </c>
      <c r="CF7" s="38">
        <v>202.07</v>
      </c>
      <c r="CG7" s="38">
        <v>246.72</v>
      </c>
      <c r="CH7" s="38">
        <v>234.96</v>
      </c>
      <c r="CI7" s="38">
        <v>221.81</v>
      </c>
      <c r="CJ7" s="38">
        <v>230.02</v>
      </c>
      <c r="CK7" s="38">
        <v>228.47</v>
      </c>
      <c r="CL7" s="38">
        <v>218.56</v>
      </c>
      <c r="CM7" s="38">
        <v>38.880000000000003</v>
      </c>
      <c r="CN7" s="38">
        <v>38.880000000000003</v>
      </c>
      <c r="CO7" s="38">
        <v>39.75</v>
      </c>
      <c r="CP7" s="38">
        <v>41.25</v>
      </c>
      <c r="CQ7" s="38">
        <v>38.880000000000003</v>
      </c>
      <c r="CR7" s="38">
        <v>41.35</v>
      </c>
      <c r="CS7" s="38">
        <v>42.9</v>
      </c>
      <c r="CT7" s="38">
        <v>43.36</v>
      </c>
      <c r="CU7" s="38">
        <v>42.56</v>
      </c>
      <c r="CV7" s="38">
        <v>42.47</v>
      </c>
      <c r="CW7" s="38">
        <v>42.86</v>
      </c>
      <c r="CX7" s="38">
        <v>80.23</v>
      </c>
      <c r="CY7" s="38">
        <v>80.95</v>
      </c>
      <c r="CZ7" s="38">
        <v>82.4</v>
      </c>
      <c r="DA7" s="38">
        <v>83.92</v>
      </c>
      <c r="DB7" s="38">
        <v>85.02</v>
      </c>
      <c r="DC7" s="38">
        <v>82.9</v>
      </c>
      <c r="DD7" s="38">
        <v>83.5</v>
      </c>
      <c r="DE7" s="38">
        <v>83.06</v>
      </c>
      <c r="DF7" s="38">
        <v>83.32</v>
      </c>
      <c r="DG7" s="38">
        <v>83.75</v>
      </c>
      <c r="DH7" s="38">
        <v>84.2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7.0000000000000007E-2</v>
      </c>
      <c r="EK7" s="38">
        <v>0.09</v>
      </c>
      <c r="EL7" s="38">
        <v>0.09</v>
      </c>
      <c r="EM7" s="38">
        <v>0.13</v>
      </c>
      <c r="EN7" s="38">
        <v>0.36</v>
      </c>
      <c r="EO7" s="38">
        <v>0.28000000000000003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112</v>
      </c>
    </row>
    <row r="12" spans="1:145" x14ac:dyDescent="0.15">
      <c r="B12">
        <v>1</v>
      </c>
      <c r="C12">
        <v>1</v>
      </c>
      <c r="D12">
        <v>1</v>
      </c>
      <c r="E12">
        <v>1</v>
      </c>
      <c r="F12">
        <v>1</v>
      </c>
      <c r="G12" t="s">
        <v>113</v>
      </c>
    </row>
    <row r="13" spans="1:145" x14ac:dyDescent="0.15">
      <c r="B13" t="s">
        <v>114</v>
      </c>
      <c r="C13" t="s">
        <v>114</v>
      </c>
      <c r="D13" t="s">
        <v>114</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松永　智子</cp:lastModifiedBy>
  <cp:lastPrinted>2021-01-22T09:02:06Z</cp:lastPrinted>
  <dcterms:created xsi:type="dcterms:W3CDTF">2020-12-04T02:57:13Z</dcterms:created>
  <dcterms:modified xsi:type="dcterms:W3CDTF">2021-02-05T23:53:59Z</dcterms:modified>
  <cp:category/>
</cp:coreProperties>
</file>