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2.1 経営比較分析提出\提出　01_09 庄原市（経営比較分析表）\"/>
    </mc:Choice>
  </mc:AlternateContent>
  <xr:revisionPtr revIDLastSave="0" documentId="13_ncr:1_{3E7BF172-0A4E-40B9-B59C-A72E10716754}" xr6:coauthVersionLast="36" xr6:coauthVersionMax="36" xr10:uidLastSave="{00000000-0000-0000-0000-000000000000}"/>
  <workbookProtection workbookAlgorithmName="SHA-512" workbookHashValue="EcmqlyktpWw7camID4xSrbbcHqQJ1aeHnUgI8nmcCgiN+jL4g3zpY7LF/DE8F0djKkUduS/hUD2XIYCseNicgQ==" workbookSaltValue="sFASBDvGcBsTR/GoB1BdX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<sst xmlns="http://schemas.openxmlformats.org/spreadsheetml/2006/main" count="236" uniqueCount="119">
  <si>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</si>
  <si>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</si>
  <si>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</si>
  <si>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</si>
  <si>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</si>
  <si>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</si>
  <si>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</si>
  <si>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</si>
  <si>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</si>
  <si>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</si>
  <si>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</si>
  <si>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</si>
  <si>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</si>
  <si>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</si>
  <si>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</si>
  <si>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</si>
  <si>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</si>
  <si>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</si>
  <si>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</si>
  <si>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</si>
  <si>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</si>
  <si>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</si>
  <si>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</si>
  <si>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</si>
  <si>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</si>
  <si>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</si>
  <si>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</si>
  <si>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</si>
  <si>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</si>
  <si>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</si>
  <si>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</si>
  <si>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</si>
  <si>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</si>
  <si>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</si>
  <si>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</si>
  <si>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</si>
  <si>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</si>
  <si>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</si>
  <si>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</si>
  <si>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</si>
  <si>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</si>
  <si>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</si>
  <si>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</si>
  <si>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</si>
  <si>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</si>
  <si>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</si>
  <si>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</si>
  <si>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</si>
  <si>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</si>
  <si>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</si>
  <si>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</si>
  <si>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</si>
  <si>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</si>
  <si>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</si>
  <si>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</si>
  <si>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</si>
  <si>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</si>
  <si>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</si>
  <si>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</si>
  <si>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</si>
  <si>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</si>
  <si>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</si>
  <si>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</si>
  <si>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</si>
  <si>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</si>
  <si>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</si>
  <si>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</si>
  <si>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</si>
  <si>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</si>
  <si>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</si>
  <si>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</si>
  <si>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</si>
  <si>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</si>
  <si>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</si>
  <si>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</si>
  <si>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</si>
  <si>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</si>
  <si>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</si>
  <si>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</si>
  <si>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</si>
  <si>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</si>
  <si>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</si>
  <si>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</si>
  <si>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</si>
  <si>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</si>
  <si>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</si>
  <si>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</si>
  <si>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</si>
  <si>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</si>
  <si>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</si>
  <si>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</si>
  <si>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</si>
  <si>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</si>
  <si>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</si>
  <si>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</si>
  <si>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</si>
  <si>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</si>
  <si>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</si>
  <si>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</si>
  <si>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</si>
  <si>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</si>
  <si>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</si>
  <si>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</si>
  <si>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</si>
  <si>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</si>
  <si>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</si>
  <si>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</si>
  <si>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</si>
  <si>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</si>
  <si>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</si>
  <si>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</si>
  <si>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</si>
  <si>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</si>
  <si>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</si>
  <si>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</si>
  <si>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</si>
  <si>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横ばい状況で、令和元年度で99.26％とほぼ100％であり、総収入の内、69.3％が一般会計からの繰入金によるものである。公共下水道等の他の下水道事業と統一した使用料で運営しているため、経営基盤の脆弱な農業集落排水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④企業債残高対事業規模比率は、減少傾向であったが、令和元年度は581.47％と増加している。類似団体の70.3％と少なく、引き続き適正な投資に努める。
⑤経費回収率は、令和元年度で83.16％とほぼ横ばいであり、類似団体より26ポイント高い。100％を下回っているため、適正な使用料収入の確保と汚水処理費の削減が必要である。
⑥汚水処理原価は、令和元年度は252.46円と増加した。類似団体より21ポイント低く、引き続き汚水処理コストの削減に努める。
⑦施設利用率は、横ばい状況であり、令和元年度で51.32％と類似団体より1ポイント高い。最大稼働率は80.18％である。
⑧水洗化率は、増加傾向にあり、令和元年度で83.27％である。水洗化人口に変動はないが、区域内人口の減少により、増加している。類似団体より2ポイント低く、100％未満であるため、水洗化率の向上の取り組みが必要である。</t>
    <phoneticPr fontId="4"/>
  </si>
  <si>
    <t xml:space="preserve"> 管渠改善率は、全くない。類似団体も0.02％である。
 最も早い供用開始が平成7年で、管渠工事後26年程度と耐用年数の半分に達したところである。</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</si>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</sst>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0DA-4AB2-B558-9F6F5726705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00DA-4AB2-B558-9F6F5726705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53.47</c:v>
                </c:pt>
                <c:pt idx="1">
                  <c:v>54.16</c:v>
                </c:pt>
                <c:pt idx="2">
                  <c:v>54.62</c:v>
                </c:pt>
                <c:pt idx="3">
                  <c:v>52.59</c:v>
                </c:pt>
                <c:pt idx="4">
                  <c:v>51.32</c:v>
                </c:pt>
              </c:numCache>
            </c:numRef>
          </c:val>
          <c:extLst>
            <c:ext xmlns:c16="http://schemas.microsoft.com/office/drawing/2014/chart" uri="{C3380CC4-5D6E-409C-BE32-E72D297353CC}">
              <c16:uniqueId val="{00000000-7F81-4CF4-9D0E-85EB119ABE3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7F81-4CF4-9D0E-85EB119ABE3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79.77</c:v>
                </c:pt>
                <c:pt idx="1">
                  <c:v>80.31</c:v>
                </c:pt>
                <c:pt idx="2">
                  <c:v>80.680000000000007</c:v>
                </c:pt>
                <c:pt idx="3">
                  <c:v>81.66</c:v>
                </c:pt>
                <c:pt idx="4">
                  <c:v>83.27</c:v>
                </c:pt>
              </c:numCache>
            </c:numRef>
          </c:val>
          <c:extLst>
            <c:ext xmlns:c16="http://schemas.microsoft.com/office/drawing/2014/chart" uri="{C3380CC4-5D6E-409C-BE32-E72D297353CC}">
              <c16:uniqueId val="{00000000-6D27-4887-81B0-0A1E9E5CE23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6D27-4887-81B0-0A1E9E5CE23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99.6</c:v>
                </c:pt>
                <c:pt idx="1">
                  <c:v>99.37</c:v>
                </c:pt>
                <c:pt idx="2">
                  <c:v>99.07</c:v>
                </c:pt>
                <c:pt idx="3">
                  <c:v>99.42</c:v>
                </c:pt>
                <c:pt idx="4">
                  <c:v>99.26</c:v>
                </c:pt>
              </c:numCache>
            </c:numRef>
          </c:val>
          <c:extLst>
            <c:ext xmlns:c16="http://schemas.microsoft.com/office/drawing/2014/chart" uri="{C3380CC4-5D6E-409C-BE32-E72D297353CC}">
              <c16:uniqueId val="{00000000-8D8B-4EC3-AE2B-30EF6D62BA0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B-4EC3-AE2B-30EF6D62BA0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64-4B09-930D-08C7BB821C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64-4B09-930D-08C7BB821C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64-4834-B6BD-E1CF341A95E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64-4834-B6BD-E1CF341A95E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AFF-4C2B-9A5C-F0C2DD53EC4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FF-4C2B-9A5C-F0C2DD53EC4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FB-4B41-B1D1-0B687DA43A9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FB-4B41-B1D1-0B687DA43A9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611.92999999999995</c:v>
                </c:pt>
                <c:pt idx="1">
                  <c:v>585.63</c:v>
                </c:pt>
                <c:pt idx="2">
                  <c:v>371.08</c:v>
                </c:pt>
                <c:pt idx="3">
                  <c:v>494.2</c:v>
                </c:pt>
                <c:pt idx="4">
                  <c:v>581.47</c:v>
                </c:pt>
              </c:numCache>
            </c:numRef>
          </c:val>
          <c:extLst>
            <c:ext xmlns:c16="http://schemas.microsoft.com/office/drawing/2014/chart" uri="{C3380CC4-5D6E-409C-BE32-E72D297353CC}">
              <c16:uniqueId val="{00000000-2B84-41BB-961A-27BAB7BE576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2B84-41BB-961A-27BAB7BE576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73.13</c:v>
                </c:pt>
                <c:pt idx="1">
                  <c:v>75.819999999999993</c:v>
                </c:pt>
                <c:pt idx="2">
                  <c:v>77.41</c:v>
                </c:pt>
                <c:pt idx="3">
                  <c:v>83.5</c:v>
                </c:pt>
                <c:pt idx="4">
                  <c:v>83.16</c:v>
                </c:pt>
              </c:numCache>
            </c:numRef>
          </c:val>
          <c:extLst>
            <c:ext xmlns:c16="http://schemas.microsoft.com/office/drawing/2014/chart" uri="{C3380CC4-5D6E-409C-BE32-E72D297353CC}">
              <c16:uniqueId val="{00000000-48C3-499D-8BFC-71AAAC4C8E1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48C3-499D-8BFC-71AAAC4C8E1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265.77</c:v>
                </c:pt>
                <c:pt idx="1">
                  <c:v>270.70999999999998</c:v>
                </c:pt>
                <c:pt idx="2">
                  <c:v>271.29000000000002</c:v>
                </c:pt>
                <c:pt idx="3">
                  <c:v>249.89</c:v>
                </c:pt>
                <c:pt idx="4">
                  <c:v>252.46</c:v>
                </c:pt>
              </c:numCache>
            </c:numRef>
          </c:val>
          <c:extLst>
            <c:ext xmlns:c16="http://schemas.microsoft.com/office/drawing/2014/chart" uri="{C3380CC4-5D6E-409C-BE32-E72D297353CC}">
              <c16:uniqueId val="{00000000-8797-4A42-A719-B83AE537719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8797-4A42-A719-B83AE537719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34869</v>
      </c>
      <c r="AM8" s="51"/>
      <c r="AN8" s="51"/>
      <c r="AO8" s="51"/>
      <c r="AP8" s="51"/>
      <c r="AQ8" s="51"/>
      <c r="AR8" s="51"/>
      <c r="AS8" s="51"/>
      <c r="AT8" s="46">
        <f>データ!T6</f>
        <v>1246.49</v>
      </c>
      <c r="AU8" s="46"/>
      <c r="AV8" s="46"/>
      <c r="AW8" s="46"/>
      <c r="AX8" s="46"/>
      <c r="AY8" s="46"/>
      <c r="AZ8" s="46"/>
      <c r="BA8" s="46"/>
      <c r="BB8" s="46">
        <f>データ!U6</f>
        <v>27.97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14.96</v>
      </c>
      <c r="Q10" s="46"/>
      <c r="R10" s="46"/>
      <c r="S10" s="46"/>
      <c r="T10" s="46"/>
      <c r="U10" s="46"/>
      <c r="V10" s="46"/>
      <c r="W10" s="46">
        <f>データ!Q6</f>
        <v>91.83</v>
      </c>
      <c r="X10" s="46"/>
      <c r="Y10" s="46"/>
      <c r="Z10" s="46"/>
      <c r="AA10" s="46"/>
      <c r="AB10" s="46"/>
      <c r="AC10" s="46"/>
      <c r="AD10" s="51">
        <f>データ!R6</f>
        <v>3841</v>
      </c>
      <c r="AE10" s="51"/>
      <c r="AF10" s="51"/>
      <c r="AG10" s="51"/>
      <c r="AH10" s="51"/>
      <c r="AI10" s="51"/>
      <c r="AJ10" s="51"/>
      <c r="AK10" s="2"/>
      <c r="AL10" s="51">
        <f>データ!V6</f>
        <v>5170</v>
      </c>
      <c r="AM10" s="51"/>
      <c r="AN10" s="51"/>
      <c r="AO10" s="51"/>
      <c r="AP10" s="51"/>
      <c r="AQ10" s="51"/>
      <c r="AR10" s="51"/>
      <c r="AS10" s="51"/>
      <c r="AT10" s="46">
        <f>データ!W6</f>
        <v>1.78</v>
      </c>
      <c r="AU10" s="46"/>
      <c r="AV10" s="46"/>
      <c r="AW10" s="46"/>
      <c r="AX10" s="46"/>
      <c r="AY10" s="46"/>
      <c r="AZ10" s="46"/>
      <c r="BA10" s="46"/>
      <c r="BB10" s="46">
        <f>データ!X6</f>
        <v>2904.49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azMwLr5DVXVek0nVoSMwi/5Kf7jCtuAQc5eHkD+cLms3Ku1xXMtbuOeavQWmVzb00WckBfQBbNRimkw4s5J8oA==" saltValue="limkrzGTHq24aq4yn72+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342106</v>
      </c>
      <c r="D6" s="33">
        <f t="shared" si="3"/>
        <v>47</v>
      </c>
      <c r="E6" s="33">
        <f t="shared" si="3"/>
        <v>17</v>
      </c>
      <c r="F6" s="33">
        <f t="shared" si="3"/>
        <v>5</v>
      </c>
      <c r="G6" s="33">
        <f t="shared" si="3"/>
        <v>0</v>
      </c>
      <c r="H6" s="33" t="str">
        <f t="shared" si="3"/>
        <v>広島県　庄原市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14.96</v>
      </c>
      <c r="Q6" s="34">
        <f t="shared" si="3"/>
        <v>91.83</v>
      </c>
      <c r="R6" s="34">
        <f t="shared" si="3"/>
        <v>3841</v>
      </c>
      <c r="S6" s="34">
        <f t="shared" si="3"/>
        <v>34869</v>
      </c>
      <c r="T6" s="34">
        <f t="shared" si="3"/>
        <v>1246.49</v>
      </c>
      <c r="U6" s="34">
        <f t="shared" si="3"/>
        <v>27.97</v>
      </c>
      <c r="V6" s="34">
        <f t="shared" si="3"/>
        <v>5170</v>
      </c>
      <c r="W6" s="34">
        <f t="shared" si="3"/>
        <v>1.78</v>
      </c>
      <c r="X6" s="34">
        <f t="shared" si="3"/>
        <v>2904.49</v>
      </c>
      <c r="Y6" s="35">
        <f>IF(Y7="",NA(),Y7)</f>
        <v>99.6</v>
      </c>
      <c r="Z6" s="35">
        <f t="shared" ref="Z6:AH6" si="4">IF(Z7="",NA(),Z7)</f>
        <v>99.37</v>
      </c>
      <c r="AA6" s="35">
        <f t="shared" si="4"/>
        <v>99.07</v>
      </c>
      <c r="AB6" s="35">
        <f t="shared" si="4"/>
        <v>99.42</v>
      </c>
      <c r="AC6" s="35">
        <f t="shared" si="4"/>
        <v>99.26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611.92999999999995</v>
      </c>
      <c r="BG6" s="35">
        <f t="shared" ref="BG6:BO6" si="7">IF(BG7="",NA(),BG7)</f>
        <v>585.63</v>
      </c>
      <c r="BH6" s="35">
        <f t="shared" si="7"/>
        <v>371.08</v>
      </c>
      <c r="BI6" s="35">
        <f t="shared" si="7"/>
        <v>494.2</v>
      </c>
      <c r="BJ6" s="35">
        <f t="shared" si="7"/>
        <v>581.47</v>
      </c>
      <c r="BK6" s="35">
        <f t="shared" si="7"/>
        <v>1081.8</v>
      </c>
      <c r="BL6" s="35">
        <f t="shared" si="7"/>
        <v>974.93</v>
      </c>
      <c r="BM6" s="35">
        <f t="shared" si="7"/>
        <v>855.8</v>
      </c>
      <c r="BN6" s="35">
        <f t="shared" si="7"/>
        <v>789.46</v>
      </c>
      <c r="BO6" s="35">
        <f t="shared" si="7"/>
        <v>826.83</v>
      </c>
      <c r="BP6" s="34" t="str">
        <f>IF(BP7="","",IF(BP7="-","【-】","【"&amp;SUBSTITUTE(TEXT(BP7,"#,##0.00"),"-","△")&amp;"】"))</f>
        <v>【765.47】</v>
      </c>
      <c r="BQ6" s="35">
        <f>IF(BQ7="",NA(),BQ7)</f>
        <v>73.13</v>
      </c>
      <c r="BR6" s="35">
        <f t="shared" ref="BR6:BZ6" si="8">IF(BR7="",NA(),BR7)</f>
        <v>75.819999999999993</v>
      </c>
      <c r="BS6" s="35">
        <f t="shared" si="8"/>
        <v>77.41</v>
      </c>
      <c r="BT6" s="35">
        <f t="shared" si="8"/>
        <v>83.5</v>
      </c>
      <c r="BU6" s="35">
        <f t="shared" si="8"/>
        <v>83.16</v>
      </c>
      <c r="BV6" s="35">
        <f t="shared" si="8"/>
        <v>52.19</v>
      </c>
      <c r="BW6" s="35">
        <f t="shared" si="8"/>
        <v>55.32</v>
      </c>
      <c r="BX6" s="35">
        <f t="shared" si="8"/>
        <v>59.8</v>
      </c>
      <c r="BY6" s="35">
        <f t="shared" si="8"/>
        <v>57.77</v>
      </c>
      <c r="BZ6" s="35">
        <f t="shared" si="8"/>
        <v>57.31</v>
      </c>
      <c r="CA6" s="34" t="str">
        <f>IF(CA7="","",IF(CA7="-","【-】","【"&amp;SUBSTITUTE(TEXT(CA7,"#,##0.00"),"-","△")&amp;"】"))</f>
        <v>【59.59】</v>
      </c>
      <c r="CB6" s="35">
        <f>IF(CB7="",NA(),CB7)</f>
        <v>265.77</v>
      </c>
      <c r="CC6" s="35">
        <f t="shared" ref="CC6:CK6" si="9">IF(CC7="",NA(),CC7)</f>
        <v>270.70999999999998</v>
      </c>
      <c r="CD6" s="35">
        <f t="shared" si="9"/>
        <v>271.29000000000002</v>
      </c>
      <c r="CE6" s="35">
        <f t="shared" si="9"/>
        <v>249.89</v>
      </c>
      <c r="CF6" s="35">
        <f t="shared" si="9"/>
        <v>252.46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53.47</v>
      </c>
      <c r="CN6" s="35">
        <f t="shared" ref="CN6:CV6" si="10">IF(CN7="",NA(),CN7)</f>
        <v>54.16</v>
      </c>
      <c r="CO6" s="35">
        <f t="shared" si="10"/>
        <v>54.62</v>
      </c>
      <c r="CP6" s="35">
        <f t="shared" si="10"/>
        <v>52.59</v>
      </c>
      <c r="CQ6" s="35">
        <f t="shared" si="10"/>
        <v>51.32</v>
      </c>
      <c r="CR6" s="35">
        <f t="shared" si="10"/>
        <v>52.31</v>
      </c>
      <c r="CS6" s="35">
        <f t="shared" si="10"/>
        <v>60.65</v>
      </c>
      <c r="CT6" s="35">
        <f t="shared" si="10"/>
        <v>51.75</v>
      </c>
      <c r="CU6" s="35">
        <f t="shared" si="10"/>
        <v>50.68</v>
      </c>
      <c r="CV6" s="35">
        <f t="shared" si="10"/>
        <v>50.14</v>
      </c>
      <c r="CW6" s="34" t="str">
        <f>IF(CW7="","",IF(CW7="-","【-】","【"&amp;SUBSTITUTE(TEXT(CW7,"#,##0.00"),"-","△")&amp;"】"))</f>
        <v>【51.30】</v>
      </c>
      <c r="CX6" s="35">
        <f>IF(CX7="",NA(),CX7)</f>
        <v>79.77</v>
      </c>
      <c r="CY6" s="35">
        <f t="shared" ref="CY6:DG6" si="11">IF(CY7="",NA(),CY7)</f>
        <v>80.31</v>
      </c>
      <c r="CZ6" s="35">
        <f t="shared" si="11"/>
        <v>80.680000000000007</v>
      </c>
      <c r="DA6" s="35">
        <f t="shared" si="11"/>
        <v>81.66</v>
      </c>
      <c r="DB6" s="35">
        <f t="shared" si="11"/>
        <v>83.27</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342106</v>
      </c>
      <c r="D7" s="37">
        <v>47</v>
      </c>
      <c r="E7" s="37">
        <v>17</v>
      </c>
      <c r="F7" s="37">
        <v>5</v>
      </c>
      <c r="G7" s="37">
        <v>0</v>
      </c>
      <c r="H7" s="37" t="s">
        <v>98</v>
      </c>
      <c r="I7" s="37" t="s">
        <v>99</v>
      </c>
      <c r="J7" s="37" t="s">
        <v>100</v>
      </c>
      <c r="K7" s="37" t="s">
        <v>101</v>
      </c>
      <c r="L7" s="37" t="s">
        <v>102</v>
      </c>
      <c r="M7" s="37" t="s">
        <v>103</v>
      </c>
      <c r="N7" s="38" t="s">
        <v>104</v>
      </c>
      <c r="O7" s="38" t="s">
        <v>105</v>
      </c>
      <c r="P7" s="38">
        <v>14.96</v>
      </c>
      <c r="Q7" s="38">
        <v>91.83</v>
      </c>
      <c r="R7" s="38">
        <v>3841</v>
      </c>
      <c r="S7" s="38">
        <v>34869</v>
      </c>
      <c r="T7" s="38">
        <v>1246.49</v>
      </c>
      <c r="U7" s="38">
        <v>27.97</v>
      </c>
      <c r="V7" s="38">
        <v>5170</v>
      </c>
      <c r="W7" s="38">
        <v>1.78</v>
      </c>
      <c r="X7" s="38">
        <v>2904.49</v>
      </c>
      <c r="Y7" s="38">
        <v>99.6</v>
      </c>
      <c r="Z7" s="38">
        <v>99.37</v>
      </c>
      <c r="AA7" s="38">
        <v>99.07</v>
      </c>
      <c r="AB7" s="38">
        <v>99.42</v>
      </c>
      <c r="AC7" s="38">
        <v>99.26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611.92999999999995</v>
      </c>
      <c r="BG7" s="38">
        <v>585.63</v>
      </c>
      <c r="BH7" s="38">
        <v>371.08</v>
      </c>
      <c r="BI7" s="38">
        <v>494.2</v>
      </c>
      <c r="BJ7" s="38">
        <v>581.47</v>
      </c>
      <c r="BK7" s="38">
        <v>1081.8</v>
      </c>
      <c r="BL7" s="38">
        <v>974.93</v>
      </c>
      <c r="BM7" s="38">
        <v>855.8</v>
      </c>
      <c r="BN7" s="38">
        <v>789.46</v>
      </c>
      <c r="BO7" s="38">
        <v>826.83</v>
      </c>
      <c r="BP7" s="38">
        <v>765.47</v>
      </c>
      <c r="BQ7" s="38">
        <v>73.13</v>
      </c>
      <c r="BR7" s="38">
        <v>75.819999999999993</v>
      </c>
      <c r="BS7" s="38">
        <v>77.41</v>
      </c>
      <c r="BT7" s="38">
        <v>83.5</v>
      </c>
      <c r="BU7" s="38">
        <v>83.16</v>
      </c>
      <c r="BV7" s="38">
        <v>52.19</v>
      </c>
      <c r="BW7" s="38">
        <v>55.32</v>
      </c>
      <c r="BX7" s="38">
        <v>59.8</v>
      </c>
      <c r="BY7" s="38">
        <v>57.77</v>
      </c>
      <c r="BZ7" s="38">
        <v>57.31</v>
      </c>
      <c r="CA7" s="38">
        <v>59.59</v>
      </c>
      <c r="CB7" s="38">
        <v>265.77</v>
      </c>
      <c r="CC7" s="38">
        <v>270.70999999999998</v>
      </c>
      <c r="CD7" s="38">
        <v>271.29000000000002</v>
      </c>
      <c r="CE7" s="38">
        <v>249.89</v>
      </c>
      <c r="CF7" s="38">
        <v>252.46</v>
      </c>
      <c r="CG7" s="38">
        <v>296.14</v>
      </c>
      <c r="CH7" s="38">
        <v>283.17</v>
      </c>
      <c r="CI7" s="38">
        <v>263.76</v>
      </c>
      <c r="CJ7" s="38">
        <v>274.35000000000002</v>
      </c>
      <c r="CK7" s="38">
        <v>273.52</v>
      </c>
      <c r="CL7" s="38">
        <v>257.86</v>
      </c>
      <c r="CM7" s="38">
        <v>53.47</v>
      </c>
      <c r="CN7" s="38">
        <v>54.16</v>
      </c>
      <c r="CO7" s="38">
        <v>54.62</v>
      </c>
      <c r="CP7" s="38">
        <v>52.59</v>
      </c>
      <c r="CQ7" s="38">
        <v>51.32</v>
      </c>
      <c r="CR7" s="38">
        <v>52.31</v>
      </c>
      <c r="CS7" s="38">
        <v>60.65</v>
      </c>
      <c r="CT7" s="38">
        <v>51.75</v>
      </c>
      <c r="CU7" s="38">
        <v>50.68</v>
      </c>
      <c r="CV7" s="38">
        <v>50.14</v>
      </c>
      <c r="CW7" s="38">
        <v>51.3</v>
      </c>
      <c r="CX7" s="38">
        <v>79.77</v>
      </c>
      <c r="CY7" s="38">
        <v>80.31</v>
      </c>
      <c r="CZ7" s="38">
        <v>80.680000000000007</v>
      </c>
      <c r="DA7" s="38">
        <v>81.66</v>
      </c>
      <c r="DB7" s="38">
        <v>83.27</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dcterms:created xsi:type="dcterms:W3CDTF">2020-12-04T03:07:18Z</dcterms:created>
  <dcterms:modified xsi:type="dcterms:W3CDTF">2021-01-25T02:40:01Z</dcterms:modified>
  <cp:category/>
</cp:coreProperties>
</file>