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5.1 経営比較分析提出\"/>
    </mc:Choice>
  </mc:AlternateContent>
  <xr:revisionPtr revIDLastSave="0" documentId="13_ncr:1_{418B4E36-F831-4F86-B15D-89C952E22E95}" xr6:coauthVersionLast="36" xr6:coauthVersionMax="36" xr10:uidLastSave="{00000000-0000-0000-0000-000000000000}"/>
  <workbookProtection workbookAlgorithmName="SHA-512" workbookHashValue="YcbxX7o8LP2c/HpS/fz88QRig6/nQ5UhIsoj/ortHgVdEWYvaTNRu8V4rsnLeeZ2AVcbdiODTQRvT2NxAbPY6g==" workbookSaltValue="cQ9Kf//1X+Mg2NFMN4LeN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<sst xmlns="http://schemas.openxmlformats.org/spreadsheetml/2006/main" count="236" uniqueCount="120">
  <si>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</si>
  <si>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</si>
  <si>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</si>
  <si>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</si>
  <si>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</si>
  <si>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</si>
  <si>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</si>
  <si>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</si>
  <si>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</si>
  <si>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</si>
  <si>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</si>
  <si>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</si>
  <si>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</si>
  <si>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</si>
  <si>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</si>
  <si>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</si>
  <si>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</si>
  <si>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</si>
  <si>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</si>
  <si>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</si>
  <si>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</si>
  <si>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</si>
  <si>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</si>
  <si>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</si>
  <si>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</si>
  <si>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</si>
  <si>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</si>
  <si>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</si>
  <si>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</si>
  <si>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</si>
  <si>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</si>
  <si>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</si>
  <si>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</si>
  <si>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</si>
  <si>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</si>
  <si>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</si>
  <si>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</si>
  <si>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</si>
  <si>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</si>
  <si>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</si>
  <si>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</si>
  <si>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</si>
  <si>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</si>
  <si>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</si>
  <si>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</si>
  <si>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</si>
  <si>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</si>
  <si>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</si>
  <si>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</si>
  <si>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</si>
  <si>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</si>
  <si>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</si>
  <si>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</si>
  <si>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</si>
  <si>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</si>
  <si>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</si>
  <si>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</si>
  <si>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</si>
  <si>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</si>
  <si>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</si>
  <si>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</si>
  <si>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</si>
  <si>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</si>
  <si>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</si>
  <si>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</si>
  <si>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</si>
  <si>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</si>
  <si>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</si>
  <si>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</si>
  <si>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</si>
  <si>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</si>
  <si>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</si>
  <si>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</si>
  <si>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</si>
  <si>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</si>
  <si>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</si>
  <si>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</si>
  <si>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</si>
  <si>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</si>
  <si>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</si>
  <si>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</si>
  <si>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</si>
  <si>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</si>
  <si>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</si>
  <si>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</si>
  <si>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</si>
  <si>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</si>
  <si>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</si>
  <si>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</si>
  <si>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</si>
  <si>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</si>
  <si>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</si>
  <si>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</si>
  <si>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</si>
  <si>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</si>
  <si>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</si>
  <si>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</si>
  <si>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</si>
  <si>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</si>
  <si>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</si>
  <si>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</si>
  <si>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</si>
  <si>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</si>
  <si>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</si>
  <si>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</si>
  <si>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</si>
  <si>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</si>
  <si>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</si>
  <si>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</si>
  <si>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</si>
  <si>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</si>
  <si>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</si>
  <si>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</si>
  <si>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</si>
  <si>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</si>
  <si>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</si>
  <si>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</si>
  <si>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最も早い供用開始が平成7年で、管渠工事後28年程度と耐用年数にはまだ達していない。</t>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</si>
  <si>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phoneticPr fontId="4"/>
  </si>
  <si>
    <r>
      <t>①収益的収支比率は、100.54％であり、総収入の内、71.7％が一般会計からの繰入金によるものである。公共下水道等の他の下水道事業と統一した使用料で運営しているため、経営基盤の脆弱な農業集落排水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④企業債残高対事業規模比率は、昨年度から33.88ポイント減少している。類似団体より低い数値であり、引き続き適正な投資に努める。
⑤経費回</t>
    </r>
    <r>
      <rPr>
        <sz val="11"/>
        <rFont val="ＭＳ ゴシック"/>
        <family val="3"/>
        <charset val="128"/>
      </rPr>
      <t>収率は、昨年度から3.96ポイント減少しているが、類似団体より26.45ポイント高い。しかしながら、100％を下回っているため、適正な使用料収入の確保と汚水処理費の削減が必要である。
⑥汚水処理原価は、昨年度から13.09円上昇した。類似団体より24.47ポイント低く、引き続き汚水処理コストの削減に努める。
⑦施設利用率は、昨年度から</t>
    </r>
    <r>
      <rPr>
        <sz val="11"/>
        <color theme="1"/>
        <rFont val="ＭＳ ゴシック"/>
        <family val="3"/>
        <charset val="128"/>
      </rPr>
      <t>0.47ポイント減少したが、最大稼働率が152.8％であり、季節によって例年より多い量の流入があったと考える。
⑧水洗化率は、昨年から0.83ポイントの上昇であるが、水洗化人口に大きな変動はなく、区域内人口の減少により、上昇している。100％未満であるため、水洗化率の向上の取り組みが必要である。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</si>
</sst>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3C-4091-9028-58E13817CF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793C-4091-9028-58E13817CF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54.62</c:v>
                </c:pt>
                <c:pt idx="1">
                  <c:v>52.59</c:v>
                </c:pt>
                <c:pt idx="2">
                  <c:v>51.32</c:v>
                </c:pt>
                <c:pt idx="3">
                  <c:v>55.4</c:v>
                </c:pt>
                <c:pt idx="4">
                  <c:v>54.93</c:v>
                </c:pt>
              </c:numCache>
            </c:numRef>
          </c:val>
          <c:extLst>
            <c:ext xmlns:c16="http://schemas.microsoft.com/office/drawing/2014/chart" uri="{C3380CC4-5D6E-409C-BE32-E72D297353CC}">
              <c16:uniqueId val="{00000000-B621-461B-835E-C4F8CEA1EDA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621-461B-835E-C4F8CEA1EDA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80.680000000000007</c:v>
                </c:pt>
                <c:pt idx="1">
                  <c:v>81.66</c:v>
                </c:pt>
                <c:pt idx="2">
                  <c:v>83.27</c:v>
                </c:pt>
                <c:pt idx="3">
                  <c:v>83.65</c:v>
                </c:pt>
                <c:pt idx="4">
                  <c:v>84.48</c:v>
                </c:pt>
              </c:numCache>
            </c:numRef>
          </c:val>
          <c:extLst>
            <c:ext xmlns:c16="http://schemas.microsoft.com/office/drawing/2014/chart" uri="{C3380CC4-5D6E-409C-BE32-E72D297353CC}">
              <c16:uniqueId val="{00000000-8B73-4C5E-ADF1-B04D93FBBB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B73-4C5E-ADF1-B04D93FBBB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99.07</c:v>
                </c:pt>
                <c:pt idx="1">
                  <c:v>99.42</c:v>
                </c:pt>
                <c:pt idx="2">
                  <c:v>99.26</c:v>
                </c:pt>
                <c:pt idx="3">
                  <c:v>98.06</c:v>
                </c:pt>
                <c:pt idx="4">
                  <c:v>100.54</c:v>
                </c:pt>
              </c:numCache>
            </c:numRef>
          </c:val>
          <c:extLst>
            <c:ext xmlns:c16="http://schemas.microsoft.com/office/drawing/2014/chart" uri="{C3380CC4-5D6E-409C-BE32-E72D297353CC}">
              <c16:uniqueId val="{00000000-7D68-423A-A3C1-FF8F54914D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8-423A-A3C1-FF8F54914D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1-46C0-B317-A8BD7995F7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1-46C0-B317-A8BD7995F7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A9-45C5-A237-AC8CB6E61DD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A9-45C5-A237-AC8CB6E61DD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3F-4953-9425-8FF7C7A942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3F-4953-9425-8FF7C7A942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0-4F27-97E5-D4A23E686F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0-4F27-97E5-D4A23E686F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371.08</c:v>
                </c:pt>
                <c:pt idx="1">
                  <c:v>494.2</c:v>
                </c:pt>
                <c:pt idx="2">
                  <c:v>581.47</c:v>
                </c:pt>
                <c:pt idx="3">
                  <c:v>569.41</c:v>
                </c:pt>
                <c:pt idx="4">
                  <c:v>535.53</c:v>
                </c:pt>
              </c:numCache>
            </c:numRef>
          </c:val>
          <c:extLst>
            <c:ext xmlns:c16="http://schemas.microsoft.com/office/drawing/2014/chart" uri="{C3380CC4-5D6E-409C-BE32-E72D297353CC}">
              <c16:uniqueId val="{00000000-AC45-4696-AC2A-933ED7ADEE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AC45-4696-AC2A-933ED7ADEE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77.41</c:v>
                </c:pt>
                <c:pt idx="1">
                  <c:v>83.5</c:v>
                </c:pt>
                <c:pt idx="2">
                  <c:v>83.16</c:v>
                </c:pt>
                <c:pt idx="3">
                  <c:v>86.67</c:v>
                </c:pt>
                <c:pt idx="4">
                  <c:v>82.71</c:v>
                </c:pt>
              </c:numCache>
            </c:numRef>
          </c:val>
          <c:extLst>
            <c:ext xmlns:c16="http://schemas.microsoft.com/office/drawing/2014/chart" uri="{C3380CC4-5D6E-409C-BE32-E72D297353CC}">
              <c16:uniqueId val="{00000000-7E83-4FA7-86FD-5C561E9B29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7E83-4FA7-86FD-5C561E9B29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271.29000000000002</c:v>
                </c:pt>
                <c:pt idx="1">
                  <c:v>249.89</c:v>
                </c:pt>
                <c:pt idx="2">
                  <c:v>252.46</c:v>
                </c:pt>
                <c:pt idx="3">
                  <c:v>244.53</c:v>
                </c:pt>
                <c:pt idx="4">
                  <c:v>257.62</c:v>
                </c:pt>
              </c:numCache>
            </c:numRef>
          </c:val>
          <c:extLst>
            <c:ext xmlns:c16="http://schemas.microsoft.com/office/drawing/2014/chart" uri="{C3380CC4-5D6E-409C-BE32-E72D297353CC}">
              <c16:uniqueId val="{00000000-9396-4DF6-A496-BF078162C10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396-4DF6-A496-BF078162C10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広島県　庄原市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33368</v>
      </c>
      <c r="AM8" s="46"/>
      <c r="AN8" s="46"/>
      <c r="AO8" s="46"/>
      <c r="AP8" s="46"/>
      <c r="AQ8" s="46"/>
      <c r="AR8" s="46"/>
      <c r="AS8" s="46"/>
      <c r="AT8" s="45">
        <f>データ!T6</f>
        <v>1246.49</v>
      </c>
      <c r="AU8" s="45"/>
      <c r="AV8" s="45"/>
      <c r="AW8" s="45"/>
      <c r="AX8" s="45"/>
      <c r="AY8" s="45"/>
      <c r="AZ8" s="45"/>
      <c r="BA8" s="45"/>
      <c r="BB8" s="45">
        <f>データ!U6</f>
        <v>26.77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15.03</v>
      </c>
      <c r="Q10" s="45"/>
      <c r="R10" s="45"/>
      <c r="S10" s="45"/>
      <c r="T10" s="45"/>
      <c r="U10" s="45"/>
      <c r="V10" s="45"/>
      <c r="W10" s="45">
        <f>データ!Q6</f>
        <v>91</v>
      </c>
      <c r="X10" s="45"/>
      <c r="Y10" s="45"/>
      <c r="Z10" s="45"/>
      <c r="AA10" s="45"/>
      <c r="AB10" s="45"/>
      <c r="AC10" s="45"/>
      <c r="AD10" s="46">
        <f>データ!R6</f>
        <v>3841</v>
      </c>
      <c r="AE10" s="46"/>
      <c r="AF10" s="46"/>
      <c r="AG10" s="46"/>
      <c r="AH10" s="46"/>
      <c r="AI10" s="46"/>
      <c r="AJ10" s="46"/>
      <c r="AK10" s="2"/>
      <c r="AL10" s="46">
        <f>データ!V6</f>
        <v>4974</v>
      </c>
      <c r="AM10" s="46"/>
      <c r="AN10" s="46"/>
      <c r="AO10" s="46"/>
      <c r="AP10" s="46"/>
      <c r="AQ10" s="46"/>
      <c r="AR10" s="46"/>
      <c r="AS10" s="46"/>
      <c r="AT10" s="45">
        <f>データ!W6</f>
        <v>1.78</v>
      </c>
      <c r="AU10" s="45"/>
      <c r="AV10" s="45"/>
      <c r="AW10" s="45"/>
      <c r="AX10" s="45"/>
      <c r="AY10" s="45"/>
      <c r="AZ10" s="45"/>
      <c r="BA10" s="45"/>
      <c r="BB10" s="45">
        <f>データ!X6</f>
        <v>2794.38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YgFzSyaasmxpJTff03CsxD2c+rztNMk9V0OtY4Fat8sOiH7bHuV/vEAKRzrTYsTqkGnovmEpbi6BtgSvwswGmA==" saltValue="WSK2UKZhhrTqF4g0KKv1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342106</v>
      </c>
      <c r="D6" s="19">
        <f t="shared" si="3"/>
        <v>47</v>
      </c>
      <c r="E6" s="19">
        <f t="shared" si="3"/>
        <v>17</v>
      </c>
      <c r="F6" s="19">
        <f t="shared" si="3"/>
        <v>5</v>
      </c>
      <c r="G6" s="19">
        <f t="shared" si="3"/>
        <v>0</v>
      </c>
      <c r="H6" s="19" t="str">
        <f t="shared" si="3"/>
        <v>広島県　庄原市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15.03</v>
      </c>
      <c r="Q6" s="20">
        <f t="shared" si="3"/>
        <v>91</v>
      </c>
      <c r="R6" s="20">
        <f t="shared" si="3"/>
        <v>3841</v>
      </c>
      <c r="S6" s="20">
        <f t="shared" si="3"/>
        <v>33368</v>
      </c>
      <c r="T6" s="20">
        <f t="shared" si="3"/>
        <v>1246.49</v>
      </c>
      <c r="U6" s="20">
        <f t="shared" si="3"/>
        <v>26.77</v>
      </c>
      <c r="V6" s="20">
        <f t="shared" si="3"/>
        <v>4974</v>
      </c>
      <c r="W6" s="20">
        <f t="shared" si="3"/>
        <v>1.78</v>
      </c>
      <c r="X6" s="20">
        <f t="shared" si="3"/>
        <v>2794.38</v>
      </c>
      <c r="Y6" s="21">
        <f>IF(Y7="",NA(),Y7)</f>
        <v>99.07</v>
      </c>
      <c r="Z6" s="21">
        <f t="shared" ref="Z6:AH6" si="4">IF(Z7="",NA(),Z7)</f>
        <v>99.42</v>
      </c>
      <c r="AA6" s="21">
        <f t="shared" si="4"/>
        <v>99.26</v>
      </c>
      <c r="AB6" s="21">
        <f t="shared" si="4"/>
        <v>98.06</v>
      </c>
      <c r="AC6" s="21">
        <f t="shared" si="4"/>
        <v>100.54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371.08</v>
      </c>
      <c r="BG6" s="21">
        <f t="shared" ref="BG6:BO6" si="7">IF(BG7="",NA(),BG7)</f>
        <v>494.2</v>
      </c>
      <c r="BH6" s="21">
        <f t="shared" si="7"/>
        <v>581.47</v>
      </c>
      <c r="BI6" s="21">
        <f t="shared" si="7"/>
        <v>569.41</v>
      </c>
      <c r="BJ6" s="21">
        <f t="shared" si="7"/>
        <v>535.53</v>
      </c>
      <c r="BK6" s="21">
        <f t="shared" si="7"/>
        <v>855.8</v>
      </c>
      <c r="BL6" s="21">
        <f t="shared" si="7"/>
        <v>789.46</v>
      </c>
      <c r="BM6" s="21">
        <f t="shared" si="7"/>
        <v>826.83</v>
      </c>
      <c r="BN6" s="21">
        <f t="shared" si="7"/>
        <v>867.83</v>
      </c>
      <c r="BO6" s="21">
        <f t="shared" si="7"/>
        <v>791.76</v>
      </c>
      <c r="BP6" s="20" t="str">
        <f>IF(BP7="","",IF(BP7="-","【-】","【"&amp;SUBSTITUTE(TEXT(BP7,"#,##0.00"),"-","△")&amp;"】"))</f>
        <v>【786.37】</v>
      </c>
      <c r="BQ6" s="21">
        <f>IF(BQ7="",NA(),BQ7)</f>
        <v>77.41</v>
      </c>
      <c r="BR6" s="21">
        <f t="shared" ref="BR6:BZ6" si="8">IF(BR7="",NA(),BR7)</f>
        <v>83.5</v>
      </c>
      <c r="BS6" s="21">
        <f t="shared" si="8"/>
        <v>83.16</v>
      </c>
      <c r="BT6" s="21">
        <f t="shared" si="8"/>
        <v>86.67</v>
      </c>
      <c r="BU6" s="21">
        <f t="shared" si="8"/>
        <v>82.71</v>
      </c>
      <c r="BV6" s="21">
        <f t="shared" si="8"/>
        <v>59.8</v>
      </c>
      <c r="BW6" s="21">
        <f t="shared" si="8"/>
        <v>57.77</v>
      </c>
      <c r="BX6" s="21">
        <f t="shared" si="8"/>
        <v>57.31</v>
      </c>
      <c r="BY6" s="21">
        <f t="shared" si="8"/>
        <v>57.08</v>
      </c>
      <c r="BZ6" s="21">
        <f t="shared" si="8"/>
        <v>56.26</v>
      </c>
      <c r="CA6" s="20" t="str">
        <f>IF(CA7="","",IF(CA7="-","【-】","【"&amp;SUBSTITUTE(TEXT(CA7,"#,##0.00"),"-","△")&amp;"】"))</f>
        <v>【60.65】</v>
      </c>
      <c r="CB6" s="21">
        <f>IF(CB7="",NA(),CB7)</f>
        <v>271.29000000000002</v>
      </c>
      <c r="CC6" s="21">
        <f t="shared" ref="CC6:CK6" si="9">IF(CC7="",NA(),CC7)</f>
        <v>249.89</v>
      </c>
      <c r="CD6" s="21">
        <f t="shared" si="9"/>
        <v>252.46</v>
      </c>
      <c r="CE6" s="21">
        <f t="shared" si="9"/>
        <v>244.53</v>
      </c>
      <c r="CF6" s="21">
        <f t="shared" si="9"/>
        <v>257.62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54.62</v>
      </c>
      <c r="CN6" s="21">
        <f t="shared" ref="CN6:CV6" si="10">IF(CN7="",NA(),CN7)</f>
        <v>52.59</v>
      </c>
      <c r="CO6" s="21">
        <f t="shared" si="10"/>
        <v>51.32</v>
      </c>
      <c r="CP6" s="21">
        <f t="shared" si="10"/>
        <v>55.4</v>
      </c>
      <c r="CQ6" s="21">
        <f t="shared" si="10"/>
        <v>54.93</v>
      </c>
      <c r="CR6" s="21">
        <f t="shared" si="10"/>
        <v>51.75</v>
      </c>
      <c r="CS6" s="21">
        <f t="shared" si="10"/>
        <v>50.68</v>
      </c>
      <c r="CT6" s="21">
        <f t="shared" si="10"/>
        <v>50.14</v>
      </c>
      <c r="CU6" s="21">
        <f t="shared" si="10"/>
        <v>54.83</v>
      </c>
      <c r="CV6" s="21">
        <f t="shared" si="10"/>
        <v>66.53</v>
      </c>
      <c r="CW6" s="20" t="str">
        <f>IF(CW7="","",IF(CW7="-","【-】","【"&amp;SUBSTITUTE(TEXT(CW7,"#,##0.00"),"-","△")&amp;"】"))</f>
        <v>【61.14】</v>
      </c>
      <c r="CX6" s="21">
        <f>IF(CX7="",NA(),CX7)</f>
        <v>80.680000000000007</v>
      </c>
      <c r="CY6" s="21">
        <f t="shared" ref="CY6:DG6" si="11">IF(CY7="",NA(),CY7)</f>
        <v>81.66</v>
      </c>
      <c r="CZ6" s="21">
        <f t="shared" si="11"/>
        <v>83.27</v>
      </c>
      <c r="DA6" s="21">
        <f t="shared" si="11"/>
        <v>83.65</v>
      </c>
      <c r="DB6" s="21">
        <f t="shared" si="11"/>
        <v>84.48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342106</v>
      </c>
      <c r="D7" s="23">
        <v>47</v>
      </c>
      <c r="E7" s="23">
        <v>17</v>
      </c>
      <c r="F7" s="23">
        <v>5</v>
      </c>
      <c r="G7" s="23">
        <v>0</v>
      </c>
      <c r="H7" s="23" t="s">
        <v>99</v>
      </c>
      <c r="I7" s="23" t="s">
        <v>100</v>
      </c>
      <c r="J7" s="23" t="s">
        <v>101</v>
      </c>
      <c r="K7" s="23" t="s">
        <v>102</v>
      </c>
      <c r="L7" s="23" t="s">
        <v>103</v>
      </c>
      <c r="M7" s="23" t="s">
        <v>104</v>
      </c>
      <c r="N7" s="24" t="s">
        <v>105</v>
      </c>
      <c r="O7" s="24" t="s">
        <v>106</v>
      </c>
      <c r="P7" s="24">
        <v>15.03</v>
      </c>
      <c r="Q7" s="24">
        <v>91</v>
      </c>
      <c r="R7" s="24">
        <v>3841</v>
      </c>
      <c r="S7" s="24">
        <v>33368</v>
      </c>
      <c r="T7" s="24">
        <v>1246.49</v>
      </c>
      <c r="U7" s="24">
        <v>26.77</v>
      </c>
      <c r="V7" s="24">
        <v>4974</v>
      </c>
      <c r="W7" s="24">
        <v>1.78</v>
      </c>
      <c r="X7" s="24">
        <v>2794.38</v>
      </c>
      <c r="Y7" s="24">
        <v>99.07</v>
      </c>
      <c r="Z7" s="24">
        <v>99.42</v>
      </c>
      <c r="AA7" s="24">
        <v>99.26</v>
      </c>
      <c r="AB7" s="24">
        <v>98.06</v>
      </c>
      <c r="AC7" s="24">
        <v>100.54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371.08</v>
      </c>
      <c r="BG7" s="24">
        <v>494.2</v>
      </c>
      <c r="BH7" s="24">
        <v>581.47</v>
      </c>
      <c r="BI7" s="24">
        <v>569.41</v>
      </c>
      <c r="BJ7" s="24">
        <v>535.53</v>
      </c>
      <c r="BK7" s="24">
        <v>855.8</v>
      </c>
      <c r="BL7" s="24">
        <v>789.46</v>
      </c>
      <c r="BM7" s="24">
        <v>826.83</v>
      </c>
      <c r="BN7" s="24">
        <v>867.83</v>
      </c>
      <c r="BO7" s="24">
        <v>791.76</v>
      </c>
      <c r="BP7" s="24">
        <v>786.37</v>
      </c>
      <c r="BQ7" s="24">
        <v>77.41</v>
      </c>
      <c r="BR7" s="24">
        <v>83.5</v>
      </c>
      <c r="BS7" s="24">
        <v>83.16</v>
      </c>
      <c r="BT7" s="24">
        <v>86.67</v>
      </c>
      <c r="BU7" s="24">
        <v>82.71</v>
      </c>
      <c r="BV7" s="24">
        <v>59.8</v>
      </c>
      <c r="BW7" s="24">
        <v>57.77</v>
      </c>
      <c r="BX7" s="24">
        <v>57.31</v>
      </c>
      <c r="BY7" s="24">
        <v>57.08</v>
      </c>
      <c r="BZ7" s="24">
        <v>56.26</v>
      </c>
      <c r="CA7" s="24">
        <v>60.65</v>
      </c>
      <c r="CB7" s="24">
        <v>271.29000000000002</v>
      </c>
      <c r="CC7" s="24">
        <v>249.89</v>
      </c>
      <c r="CD7" s="24">
        <v>252.46</v>
      </c>
      <c r="CE7" s="24">
        <v>244.53</v>
      </c>
      <c r="CF7" s="24">
        <v>257.62</v>
      </c>
      <c r="CG7" s="24">
        <v>263.76</v>
      </c>
      <c r="CH7" s="24">
        <v>274.35000000000002</v>
      </c>
      <c r="CI7" s="24">
        <v>273.52</v>
      </c>
      <c r="CJ7" s="24">
        <v>274.99</v>
      </c>
      <c r="CK7" s="24">
        <v>282.08999999999997</v>
      </c>
      <c r="CL7" s="24">
        <v>256.97000000000003</v>
      </c>
      <c r="CM7" s="24">
        <v>54.62</v>
      </c>
      <c r="CN7" s="24">
        <v>52.59</v>
      </c>
      <c r="CO7" s="24">
        <v>51.32</v>
      </c>
      <c r="CP7" s="24">
        <v>55.4</v>
      </c>
      <c r="CQ7" s="24">
        <v>54.93</v>
      </c>
      <c r="CR7" s="24">
        <v>51.75</v>
      </c>
      <c r="CS7" s="24">
        <v>50.68</v>
      </c>
      <c r="CT7" s="24">
        <v>50.14</v>
      </c>
      <c r="CU7" s="24">
        <v>54.83</v>
      </c>
      <c r="CV7" s="24">
        <v>66.53</v>
      </c>
      <c r="CW7" s="24">
        <v>61.14</v>
      </c>
      <c r="CX7" s="24">
        <v>80.680000000000007</v>
      </c>
      <c r="CY7" s="24">
        <v>81.66</v>
      </c>
      <c r="CZ7" s="24">
        <v>83.27</v>
      </c>
      <c r="DA7" s="24">
        <v>83.65</v>
      </c>
      <c r="DB7" s="24">
        <v>84.48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2023-01-30T02:39:29Z</cp:lastPrinted>
  <dcterms:created xsi:type="dcterms:W3CDTF">2022-12-01T01:59:43Z</dcterms:created>
  <dcterms:modified xsi:type="dcterms:W3CDTF">2023-01-30T02:39:31Z</dcterms:modified>
  <cp:category/>
</cp:coreProperties>
</file>