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4.1 経営比較分析提出\提出\"/>
    </mc:Choice>
  </mc:AlternateContent>
  <xr:revisionPtr revIDLastSave="0" documentId="13_ncr:1_{04D789D7-950C-457A-8F71-EF6D52918393}" xr6:coauthVersionLast="36" xr6:coauthVersionMax="36" xr10:uidLastSave="{00000000-0000-0000-0000-000000000000}"/>
  <workbookProtection workbookAlgorithmName="SHA-512" workbookHashValue="olBE67tRZaPWysOhKdL79d9D7DVljv4h8UYZpGf8N0h6r+jf54dniaFxeJcxkzdWEzoN0umiMRAKT7gJRhCEqw==" workbookSaltValue="6nhGa1OIqGcAJsS4wJyqp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W10" i="4"/>
  <c r="B10"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<sst xmlns="http://schemas.openxmlformats.org/spreadsheetml/2006/main" count="247" uniqueCount="119">
  <si>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</si>
  <si>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</si>
  <si>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</si>
  <si>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</si>
  <si>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</si>
  <si>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</si>
  <si>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</si>
  <si>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</si>
  <si>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</si>
  <si>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</si>
  <si>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</si>
  <si>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</si>
  <si>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</si>
  <si>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</si>
  <si>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</si>
  <si>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</si>
  <si>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</si>
  <si>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</si>
  <si>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</si>
  <si>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</si>
  <si>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</si>
  <si>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</si>
  <si>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</si>
  <si>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</si>
  <si>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</si>
  <si>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</si>
  <si>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</si>
  <si>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</si>
  <si>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</si>
  <si>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</si>
  <si>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</si>
  <si>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</si>
  <si>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</si>
  <si>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</si>
  <si>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</si>
  <si>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</si>
  <si>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</si>
  <si>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</si>
  <si>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</si>
  <si>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</si>
  <si>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</si>
  <si>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</si>
  <si>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</si>
  <si>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</si>
  <si>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</si>
  <si>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</si>
  <si>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</si>
  <si>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</si>
  <si>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</si>
  <si>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</si>
  <si>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</si>
  <si>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</si>
  <si>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</si>
  <si>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</si>
  <si>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</si>
  <si>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</si>
  <si>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</si>
  <si>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</si>
  <si>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</si>
  <si>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</si>
  <si>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</si>
  <si>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</si>
  <si>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</si>
  <si>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</si>
  <si>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</si>
  <si>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</si>
  <si>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</si>
  <si>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</si>
  <si>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</si>
  <si>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</si>
  <si>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</si>
  <si>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</si>
  <si>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</si>
  <si>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</si>
  <si>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</si>
  <si>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</si>
  <si>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</si>
  <si>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</si>
  <si>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</si>
  <si>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</si>
  <si>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</si>
  <si>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</si>
  <si>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</si>
  <si>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</si>
  <si>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</si>
  <si>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</si>
  <si>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</si>
  <si>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</si>
  <si>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</si>
  <si>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</si>
  <si>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</si>
  <si>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</si>
  <si>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</si>
  <si>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</si>
  <si>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</si>
  <si>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</si>
  <si>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</si>
  <si>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</si>
  <si>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</si>
  <si>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</si>
  <si>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</si>
  <si>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</si>
  <si>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</si>
  <si>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</si>
  <si>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</si>
  <si>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</si>
  <si>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</si>
  <si>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</si>
  <si>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</si>
  <si>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</si>
  <si>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</si>
  <si>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</si>
  <si>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</si>
  <si>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</si>
  <si>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</si>
  <si>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</si>
  <si>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浄化槽であり、管渠改善率は、該当しない。</t>
    <phoneticPr fontId="4"/>
  </si>
  <si>
    <t>①収益的収支比率は、昨年度から15.81ポイント減の86.99％で、総収入の内、47.7％が一般会計からの繰入金によるものである。大幅なポイントの減は、前年度からの繰越事業に伴い、繰越金を見込んだ収支としたため、一般会計からの繰入金が減となったことによるものである。公共下水道等の他の下水道事業と統一した使用料で運営しているため、一基当たり１戸を賄うため維持管理費が高額になる浄化槽整備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④企業債残高対事業規模比率は、類似団体より低い数値であり、引き続き適正な投資に努める。
⑤経費回収率は、昨年度から6.6ポイント増となった。100％を下回っているため、適正な使用料収入の確保と汚水処理費の削減が必要である。
⑥汚水処理原価は、昨年度から51ポイント増加した。類似団体より123ポイント高く、引き続き汚水処理コストの削減に努める。
⑦施設利用率は、横ばい状況である。類似団体より17ポイント低い。
⑧水洗化率は、100％である。</t>
    <phoneticPr fontId="4"/>
  </si>
  <si>
    <t>　経営の健全性・効率性の分析の結果、適正な使用料収入の確保と汚水処理費の削減が必要となった。
　維持管理費の削減に取り組むとともに、受益者負担の原則に基づく適正な使用者負担を求める。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</si>
</sst>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CD-4801-92C9-E80C1D763C2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CD-4801-92C9-E80C1D763C2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42.45</c:v>
                </c:pt>
                <c:pt idx="1">
                  <c:v>42.15</c:v>
                </c:pt>
                <c:pt idx="2">
                  <c:v>41.59</c:v>
                </c:pt>
                <c:pt idx="3">
                  <c:v>41.23</c:v>
                </c:pt>
                <c:pt idx="4">
                  <c:v>41.52</c:v>
                </c:pt>
              </c:numCache>
            </c:numRef>
          </c:val>
          <c:extLst>
            <c:ext xmlns:c16="http://schemas.microsoft.com/office/drawing/2014/chart" uri="{C3380CC4-5D6E-409C-BE32-E72D297353CC}">
              <c16:uniqueId val="{00000000-B17C-4863-9ADF-ED728193259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c:ext xmlns:c16="http://schemas.microsoft.com/office/drawing/2014/chart" uri="{C3380CC4-5D6E-409C-BE32-E72D297353CC}">
              <c16:uniqueId val="{00000001-B17C-4863-9ADF-ED728193259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39-4670-A0F8-EB6CC6BC5A6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B339-4670-A0F8-EB6CC6BC5A6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98.92</c:v>
                </c:pt>
                <c:pt idx="1">
                  <c:v>98.67</c:v>
                </c:pt>
                <c:pt idx="2">
                  <c:v>99.16</c:v>
                </c:pt>
                <c:pt idx="3">
                  <c:v>102.8</c:v>
                </c:pt>
                <c:pt idx="4">
                  <c:v>86.99</c:v>
                </c:pt>
              </c:numCache>
            </c:numRef>
          </c:val>
          <c:extLst>
            <c:ext xmlns:c16="http://schemas.microsoft.com/office/drawing/2014/chart" uri="{C3380CC4-5D6E-409C-BE32-E72D297353CC}">
              <c16:uniqueId val="{00000000-AC6F-4C0D-A694-13E7FE8ECE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6F-4C0D-A694-13E7FE8ECE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92-41D4-B943-B5A089B8FF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92-41D4-B943-B5A089B8FF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B0-416C-9F74-B984A2699BE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B0-416C-9F74-B984A2699BE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49-4620-AE9F-FACDC9B13E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49-4620-AE9F-FACDC9B13E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88-4D4B-BD99-2412F142D1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88-4D4B-BD99-2412F142D1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130.31</c:v>
                </c:pt>
                <c:pt idx="1">
                  <c:v>142.38</c:v>
                </c:pt>
                <c:pt idx="2">
                  <c:v>124.67</c:v>
                </c:pt>
                <c:pt idx="3">
                  <c:v>153.31</c:v>
                </c:pt>
                <c:pt idx="4">
                  <c:v>134.5</c:v>
                </c:pt>
              </c:numCache>
            </c:numRef>
          </c:val>
          <c:extLst>
            <c:ext xmlns:c16="http://schemas.microsoft.com/office/drawing/2014/chart" uri="{C3380CC4-5D6E-409C-BE32-E72D297353CC}">
              <c16:uniqueId val="{00000000-3873-4058-85D4-B6D586332CA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c:ext xmlns:c16="http://schemas.microsoft.com/office/drawing/2014/chart" uri="{C3380CC4-5D6E-409C-BE32-E72D297353CC}">
              <c16:uniqueId val="{00000001-3873-4058-85D4-B6D586332CA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53.05</c:v>
                </c:pt>
                <c:pt idx="1">
                  <c:v>48.79</c:v>
                </c:pt>
                <c:pt idx="2">
                  <c:v>55.34</c:v>
                </c:pt>
                <c:pt idx="3">
                  <c:v>57.14</c:v>
                </c:pt>
                <c:pt idx="4">
                  <c:v>50.5</c:v>
                </c:pt>
              </c:numCache>
            </c:numRef>
          </c:val>
          <c:extLst>
            <c:ext xmlns:c16="http://schemas.microsoft.com/office/drawing/2014/chart" uri="{C3380CC4-5D6E-409C-BE32-E72D297353CC}">
              <c16:uniqueId val="{00000000-50EB-43DC-ACFF-DF9AC724DF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c:ext xmlns:c16="http://schemas.microsoft.com/office/drawing/2014/chart" uri="{C3380CC4-5D6E-409C-BE32-E72D297353CC}">
              <c16:uniqueId val="{00000001-50EB-43DC-ACFF-DF9AC724DF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370.84</c:v>
                </c:pt>
                <c:pt idx="1">
                  <c:v>413.91</c:v>
                </c:pt>
                <c:pt idx="2">
                  <c:v>362.83</c:v>
                </c:pt>
                <c:pt idx="3">
                  <c:v>352.44</c:v>
                </c:pt>
                <c:pt idx="4">
                  <c:v>403.52</c:v>
                </c:pt>
              </c:numCache>
            </c:numRef>
          </c:val>
          <c:extLst>
            <c:ext xmlns:c16="http://schemas.microsoft.com/office/drawing/2014/chart" uri="{C3380CC4-5D6E-409C-BE32-E72D297353CC}">
              <c16:uniqueId val="{00000000-0D7E-45EE-A01C-1F66E8E8A82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c:ext xmlns:c16="http://schemas.microsoft.com/office/drawing/2014/chart" uri="{C3380CC4-5D6E-409C-BE32-E72D297353CC}">
              <c16:uniqueId val="{00000001-0D7E-45EE-A01C-1F66E8E8A82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庄原市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34208</v>
      </c>
      <c r="AM8" s="51"/>
      <c r="AN8" s="51"/>
      <c r="AO8" s="51"/>
      <c r="AP8" s="51"/>
      <c r="AQ8" s="51"/>
      <c r="AR8" s="51"/>
      <c r="AS8" s="51"/>
      <c r="AT8" s="46">
        <f>データ!T6</f>
        <v>1246.49</v>
      </c>
      <c r="AU8" s="46"/>
      <c r="AV8" s="46"/>
      <c r="AW8" s="46"/>
      <c r="AX8" s="46"/>
      <c r="AY8" s="46"/>
      <c r="AZ8" s="46"/>
      <c r="BA8" s="46"/>
      <c r="BB8" s="46">
        <f>データ!U6</f>
        <v>27.44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11.28</v>
      </c>
      <c r="Q10" s="46"/>
      <c r="R10" s="46"/>
      <c r="S10" s="46"/>
      <c r="T10" s="46"/>
      <c r="U10" s="46"/>
      <c r="V10" s="46"/>
      <c r="W10" s="46">
        <f>データ!Q6</f>
        <v>100</v>
      </c>
      <c r="X10" s="46"/>
      <c r="Y10" s="46"/>
      <c r="Z10" s="46"/>
      <c r="AA10" s="46"/>
      <c r="AB10" s="46"/>
      <c r="AC10" s="46"/>
      <c r="AD10" s="51">
        <f>データ!R6</f>
        <v>3841</v>
      </c>
      <c r="AE10" s="51"/>
      <c r="AF10" s="51"/>
      <c r="AG10" s="51"/>
      <c r="AH10" s="51"/>
      <c r="AI10" s="51"/>
      <c r="AJ10" s="51"/>
      <c r="AK10" s="2"/>
      <c r="AL10" s="51">
        <f>データ!V6</f>
        <v>3815</v>
      </c>
      <c r="AM10" s="51"/>
      <c r="AN10" s="51"/>
      <c r="AO10" s="51"/>
      <c r="AP10" s="51"/>
      <c r="AQ10" s="51"/>
      <c r="AR10" s="51"/>
      <c r="AS10" s="51"/>
      <c r="AT10" s="46">
        <f>データ!W6</f>
        <v>1237.43</v>
      </c>
      <c r="AU10" s="46"/>
      <c r="AV10" s="46"/>
      <c r="AW10" s="46"/>
      <c r="AX10" s="46"/>
      <c r="AY10" s="46"/>
      <c r="AZ10" s="46"/>
      <c r="BA10" s="46"/>
      <c r="BB10" s="46">
        <f>データ!X6</f>
        <v>3.08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jC/fynQZLbrZqX59U3eNaTWL7Q3tEhjzfY3mAPDhTMfc+Yi1pMqPOr+B0QPdpSXOGmChknNi601GlG/MykXkKQ==" saltValue="SHrfvt6HW6DhHlOnE+oC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342106</v>
      </c>
      <c r="D6" s="33">
        <f t="shared" si="3"/>
        <v>47</v>
      </c>
      <c r="E6" s="33">
        <f t="shared" si="3"/>
        <v>18</v>
      </c>
      <c r="F6" s="33">
        <f t="shared" si="3"/>
        <v>0</v>
      </c>
      <c r="G6" s="33">
        <f t="shared" si="3"/>
        <v>0</v>
      </c>
      <c r="H6" s="33" t="str">
        <f t="shared" si="3"/>
        <v>広島県　庄原市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11.28</v>
      </c>
      <c r="Q6" s="34">
        <f t="shared" si="3"/>
        <v>100</v>
      </c>
      <c r="R6" s="34">
        <f t="shared" si="3"/>
        <v>3841</v>
      </c>
      <c r="S6" s="34">
        <f t="shared" si="3"/>
        <v>34208</v>
      </c>
      <c r="T6" s="34">
        <f t="shared" si="3"/>
        <v>1246.49</v>
      </c>
      <c r="U6" s="34">
        <f t="shared" si="3"/>
        <v>27.44</v>
      </c>
      <c r="V6" s="34">
        <f t="shared" si="3"/>
        <v>3815</v>
      </c>
      <c r="W6" s="34">
        <f t="shared" si="3"/>
        <v>1237.43</v>
      </c>
      <c r="X6" s="34">
        <f t="shared" si="3"/>
        <v>3.08</v>
      </c>
      <c r="Y6" s="35">
        <f>IF(Y7="",NA(),Y7)</f>
        <v>98.92</v>
      </c>
      <c r="Z6" s="35">
        <f t="shared" ref="Z6:AH6" si="4">IF(Z7="",NA(),Z7)</f>
        <v>98.67</v>
      </c>
      <c r="AA6" s="35">
        <f t="shared" si="4"/>
        <v>99.16</v>
      </c>
      <c r="AB6" s="35">
        <f t="shared" si="4"/>
        <v>102.8</v>
      </c>
      <c r="AC6" s="35">
        <f t="shared" si="4"/>
        <v>86.99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130.31</v>
      </c>
      <c r="BG6" s="35">
        <f t="shared" ref="BG6:BO6" si="7">IF(BG7="",NA(),BG7)</f>
        <v>142.38</v>
      </c>
      <c r="BH6" s="35">
        <f t="shared" si="7"/>
        <v>124.67</v>
      </c>
      <c r="BI6" s="35">
        <f t="shared" si="7"/>
        <v>153.31</v>
      </c>
      <c r="BJ6" s="35">
        <f t="shared" si="7"/>
        <v>134.5</v>
      </c>
      <c r="BK6" s="35">
        <f t="shared" si="7"/>
        <v>413.5</v>
      </c>
      <c r="BL6" s="35">
        <f t="shared" si="7"/>
        <v>407.42</v>
      </c>
      <c r="BM6" s="35">
        <f t="shared" si="7"/>
        <v>386.46</v>
      </c>
      <c r="BN6" s="35">
        <f t="shared" si="7"/>
        <v>270.57</v>
      </c>
      <c r="BO6" s="35">
        <f t="shared" si="7"/>
        <v>294.27</v>
      </c>
      <c r="BP6" s="34" t="str">
        <f>IF(BP7="","",IF(BP7="-","【-】","【"&amp;SUBSTITUTE(TEXT(BP7,"#,##0.00"),"-","△")&amp;"】"))</f>
        <v>【314.13】</v>
      </c>
      <c r="BQ6" s="35">
        <f>IF(BQ7="",NA(),BQ7)</f>
        <v>53.05</v>
      </c>
      <c r="BR6" s="35">
        <f t="shared" ref="BR6:BZ6" si="8">IF(BR7="",NA(),BR7)</f>
        <v>48.79</v>
      </c>
      <c r="BS6" s="35">
        <f t="shared" si="8"/>
        <v>55.34</v>
      </c>
      <c r="BT6" s="35">
        <f t="shared" si="8"/>
        <v>57.14</v>
      </c>
      <c r="BU6" s="35">
        <f t="shared" si="8"/>
        <v>50.5</v>
      </c>
      <c r="BV6" s="35">
        <f t="shared" si="8"/>
        <v>55.84</v>
      </c>
      <c r="BW6" s="35">
        <f t="shared" si="8"/>
        <v>57.08</v>
      </c>
      <c r="BX6" s="35">
        <f t="shared" si="8"/>
        <v>55.85</v>
      </c>
      <c r="BY6" s="35">
        <f t="shared" si="8"/>
        <v>62.5</v>
      </c>
      <c r="BZ6" s="35">
        <f t="shared" si="8"/>
        <v>60.59</v>
      </c>
      <c r="CA6" s="34" t="str">
        <f>IF(CA7="","",IF(CA7="-","【-】","【"&amp;SUBSTITUTE(TEXT(CA7,"#,##0.00"),"-","△")&amp;"】"))</f>
        <v>【58.42】</v>
      </c>
      <c r="CB6" s="35">
        <f>IF(CB7="",NA(),CB7)</f>
        <v>370.84</v>
      </c>
      <c r="CC6" s="35">
        <f t="shared" ref="CC6:CK6" si="9">IF(CC7="",NA(),CC7)</f>
        <v>413.91</v>
      </c>
      <c r="CD6" s="35">
        <f t="shared" si="9"/>
        <v>362.83</v>
      </c>
      <c r="CE6" s="35">
        <f t="shared" si="9"/>
        <v>352.44</v>
      </c>
      <c r="CF6" s="35">
        <f t="shared" si="9"/>
        <v>403.52</v>
      </c>
      <c r="CG6" s="35">
        <f t="shared" si="9"/>
        <v>287.57</v>
      </c>
      <c r="CH6" s="35">
        <f t="shared" si="9"/>
        <v>286.86</v>
      </c>
      <c r="CI6" s="35">
        <f t="shared" si="9"/>
        <v>287.91000000000003</v>
      </c>
      <c r="CJ6" s="35">
        <f t="shared" si="9"/>
        <v>269.33</v>
      </c>
      <c r="CK6" s="35">
        <f t="shared" si="9"/>
        <v>280.23</v>
      </c>
      <c r="CL6" s="34" t="str">
        <f>IF(CL7="","",IF(CL7="-","【-】","【"&amp;SUBSTITUTE(TEXT(CL7,"#,##0.00"),"-","△")&amp;"】"))</f>
        <v>【282.28】</v>
      </c>
      <c r="CM6" s="35">
        <f>IF(CM7="",NA(),CM7)</f>
        <v>42.45</v>
      </c>
      <c r="CN6" s="35">
        <f t="shared" ref="CN6:CV6" si="10">IF(CN7="",NA(),CN7)</f>
        <v>42.15</v>
      </c>
      <c r="CO6" s="35">
        <f t="shared" si="10"/>
        <v>41.59</v>
      </c>
      <c r="CP6" s="35">
        <f t="shared" si="10"/>
        <v>41.23</v>
      </c>
      <c r="CQ6" s="35">
        <f t="shared" si="10"/>
        <v>41.52</v>
      </c>
      <c r="CR6" s="35">
        <f t="shared" si="10"/>
        <v>61.55</v>
      </c>
      <c r="CS6" s="35">
        <f t="shared" si="10"/>
        <v>57.22</v>
      </c>
      <c r="CT6" s="35">
        <f t="shared" si="10"/>
        <v>54.93</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342106</v>
      </c>
      <c r="D7" s="37">
        <v>47</v>
      </c>
      <c r="E7" s="37">
        <v>18</v>
      </c>
      <c r="F7" s="37">
        <v>0</v>
      </c>
      <c r="G7" s="37">
        <v>0</v>
      </c>
      <c r="H7" s="37" t="s">
        <v>97</v>
      </c>
      <c r="I7" s="37" t="s">
        <v>98</v>
      </c>
      <c r="J7" s="37" t="s">
        <v>99</v>
      </c>
      <c r="K7" s="37" t="s">
        <v>100</v>
      </c>
      <c r="L7" s="37" t="s">
        <v>101</v>
      </c>
      <c r="M7" s="37" t="s">
        <v>102</v>
      </c>
      <c r="N7" s="38" t="s">
        <v>103</v>
      </c>
      <c r="O7" s="38" t="s">
        <v>104</v>
      </c>
      <c r="P7" s="38">
        <v>11.28</v>
      </c>
      <c r="Q7" s="38">
        <v>100</v>
      </c>
      <c r="R7" s="38">
        <v>3841</v>
      </c>
      <c r="S7" s="38">
        <v>34208</v>
      </c>
      <c r="T7" s="38">
        <v>1246.49</v>
      </c>
      <c r="U7" s="38">
        <v>27.44</v>
      </c>
      <c r="V7" s="38">
        <v>3815</v>
      </c>
      <c r="W7" s="38">
        <v>1237.43</v>
      </c>
      <c r="X7" s="38">
        <v>3.08</v>
      </c>
      <c r="Y7" s="38">
        <v>98.92</v>
      </c>
      <c r="Z7" s="38">
        <v>98.67</v>
      </c>
      <c r="AA7" s="38">
        <v>99.16</v>
      </c>
      <c r="AB7" s="38">
        <v>102.8</v>
      </c>
      <c r="AC7" s="38">
        <v>86.99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130.31</v>
      </c>
      <c r="BG7" s="38">
        <v>142.38</v>
      </c>
      <c r="BH7" s="38">
        <v>124.67</v>
      </c>
      <c r="BI7" s="38">
        <v>153.31</v>
      </c>
      <c r="BJ7" s="38">
        <v>134.5</v>
      </c>
      <c r="BK7" s="38">
        <v>413.5</v>
      </c>
      <c r="BL7" s="38">
        <v>407.42</v>
      </c>
      <c r="BM7" s="38">
        <v>386.46</v>
      </c>
      <c r="BN7" s="38">
        <v>270.57</v>
      </c>
      <c r="BO7" s="38">
        <v>294.27</v>
      </c>
      <c r="BP7" s="38">
        <v>314.13</v>
      </c>
      <c r="BQ7" s="38">
        <v>53.05</v>
      </c>
      <c r="BR7" s="38">
        <v>48.79</v>
      </c>
      <c r="BS7" s="38">
        <v>55.34</v>
      </c>
      <c r="BT7" s="38">
        <v>57.14</v>
      </c>
      <c r="BU7" s="38">
        <v>50.5</v>
      </c>
      <c r="BV7" s="38">
        <v>55.84</v>
      </c>
      <c r="BW7" s="38">
        <v>57.08</v>
      </c>
      <c r="BX7" s="38">
        <v>55.85</v>
      </c>
      <c r="BY7" s="38">
        <v>62.5</v>
      </c>
      <c r="BZ7" s="38">
        <v>60.59</v>
      </c>
      <c r="CA7" s="38">
        <v>58.42</v>
      </c>
      <c r="CB7" s="38">
        <v>370.84</v>
      </c>
      <c r="CC7" s="38">
        <v>413.91</v>
      </c>
      <c r="CD7" s="38">
        <v>362.83</v>
      </c>
      <c r="CE7" s="38">
        <v>352.44</v>
      </c>
      <c r="CF7" s="38">
        <v>403.52</v>
      </c>
      <c r="CG7" s="38">
        <v>287.57</v>
      </c>
      <c r="CH7" s="38">
        <v>286.86</v>
      </c>
      <c r="CI7" s="38">
        <v>287.91000000000003</v>
      </c>
      <c r="CJ7" s="38">
        <v>269.33</v>
      </c>
      <c r="CK7" s="38">
        <v>280.23</v>
      </c>
      <c r="CL7" s="38">
        <v>282.27999999999997</v>
      </c>
      <c r="CM7" s="38">
        <v>42.45</v>
      </c>
      <c r="CN7" s="38">
        <v>42.15</v>
      </c>
      <c r="CO7" s="38">
        <v>41.59</v>
      </c>
      <c r="CP7" s="38">
        <v>41.23</v>
      </c>
      <c r="CQ7" s="38">
        <v>41.52</v>
      </c>
      <c r="CR7" s="38">
        <v>61.55</v>
      </c>
      <c r="CS7" s="38">
        <v>57.22</v>
      </c>
      <c r="CT7" s="38">
        <v>54.93</v>
      </c>
      <c r="CU7" s="38">
        <v>59.64</v>
      </c>
      <c r="CV7" s="38">
        <v>58.19</v>
      </c>
      <c r="CW7" s="38">
        <v>57.83</v>
      </c>
      <c r="CX7" s="38">
        <v>100</v>
      </c>
      <c r="CY7" s="38">
        <v>100</v>
      </c>
      <c r="CZ7" s="38">
        <v>100</v>
      </c>
      <c r="DA7" s="38">
        <v>100</v>
      </c>
      <c r="DB7" s="38">
        <v>100</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智子</cp:lastModifiedBy>
  <cp:lastPrinted>2022-02-04T00:32:54Z</cp:lastPrinted>
  <dcterms:created xsi:type="dcterms:W3CDTF">2021-12-03T08:11:20Z</dcterms:created>
  <dcterms:modified xsi:type="dcterms:W3CDTF">2022-02-04T04:17:23Z</dcterms:modified>
  <cp:category/>
</cp:coreProperties>
</file>