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2.1 経営比較分析提出\提出　01_09 庄原市（経営比較分析表）\"/>
    </mc:Choice>
  </mc:AlternateContent>
  <xr:revisionPtr revIDLastSave="0" documentId="13_ncr:1_{1DE86062-871B-4A19-BE01-7BE405259A7A}" xr6:coauthVersionLast="36" xr6:coauthVersionMax="36" xr10:uidLastSave="{00000000-0000-0000-0000-000000000000}"/>
  <workbookProtection workbookAlgorithmName="SHA-512" workbookHashValue="IQM5YpgiLYeVIBhrNjUyVZ21uKtP8bM5iUFAXpqZCcmsJJGESZABm/HeFYNN6AJtwthHkYYrEBwAIlr9g7oUBQ==" workbookSaltValue="RQVfJopDyFNS1yyJP3oS2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E86" i="4"/>
  <c r="AL10" i="4"/>
  <c r="AD10" i="4"/>
  <c r="W10" i="4"/>
  <c r="B10" i="4"/>
  <c r="BB8" i="4"/>
  <c r="AL8" i="4"/>
  <c r="AD8" i="4"/>
  <c r="I8" i="4"/>
  <c r="B8" i="4"/>
</calcChain>
</file>

<file path=xl/sharedStrings.xml><?xml version="1.0" encoding="utf-8"?>
<sst xmlns="http://schemas.openxmlformats.org/spreadsheetml/2006/main" count="247" uniqueCount="118">
  <si>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</si>
  <si>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</si>
  <si>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</si>
  <si>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</si>
  <si>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</si>
  <si>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</si>
  <si>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</si>
  <si>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</si>
  <si>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</si>
  <si>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</si>
  <si>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</si>
  <si>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</si>
  <si>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</si>
  <si>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</si>
  <si>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</si>
  <si>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</si>
  <si>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</si>
  <si>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</si>
  <si>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</si>
  <si>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</si>
  <si>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</si>
  <si>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</si>
  <si>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</si>
  <si>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</si>
  <si>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</si>
  <si>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</si>
  <si>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</si>
  <si>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</si>
  <si>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</si>
  <si>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</si>
  <si>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</si>
  <si>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</si>
  <si>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</si>
  <si>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</si>
  <si>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</si>
  <si>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</si>
  <si>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</si>
  <si>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</si>
  <si>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</si>
  <si>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</si>
  <si>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</si>
  <si>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</si>
  <si>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</si>
  <si>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</si>
  <si>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</si>
  <si>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</si>
  <si>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</si>
  <si>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</si>
  <si>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</si>
  <si>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</si>
  <si>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</si>
  <si>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</si>
  <si>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</si>
  <si>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</si>
  <si>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</si>
  <si>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</si>
  <si>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</si>
  <si>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</si>
  <si>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</si>
  <si>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</si>
  <si>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</si>
  <si>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</si>
  <si>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</si>
  <si>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</si>
  <si>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</si>
  <si>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</si>
  <si>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</si>
  <si>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</si>
  <si>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</si>
  <si>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</si>
  <si>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</si>
  <si>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</si>
  <si>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</si>
  <si>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</si>
  <si>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</si>
  <si>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</si>
  <si>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</si>
  <si>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</si>
  <si>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</si>
  <si>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</si>
  <si>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</si>
  <si>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</si>
  <si>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</si>
  <si>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</si>
  <si>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</si>
  <si>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</si>
  <si>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</si>
  <si>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</si>
  <si>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</si>
  <si>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</si>
  <si>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</si>
  <si>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</si>
  <si>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</si>
  <si>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</si>
  <si>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</si>
  <si>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</si>
  <si>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</si>
  <si>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</si>
  <si>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</si>
  <si>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</si>
  <si>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</si>
  <si>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</si>
  <si>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</si>
  <si>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</si>
  <si>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</si>
  <si>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</si>
  <si>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</si>
  <si>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</si>
  <si>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</si>
  <si>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</si>
  <si>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</si>
  <si>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</si>
  <si>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</si>
  <si>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</si>
  <si>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</si>
  <si>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収益的収支比率は、横ばい状況で、令和元年度で102.8％であり、総収入の内50.4％が一般会計からの繰入金によるものである。100%を超えているのは、繰入金に次年度への繰り越し分が含まれているためである。公共下水道等の他の下水道事業と統一した使用料で運営しているため、一基当たり１戸を賄うため維持管理費が高額になる浄化槽整備事業では、恒常的な収入不足にあり、その不足分を一般会計から補填する状況となっている。今後については、引き続き受益者負担の適正化を図り、必要に応じた使用料改定を行う予定としている。
④企業債残高対事業規模比率は、横ばい状況であり、令和元年度は、153.31％となっている。類似団体の56.7％と少なく、引き続き適正な投資に努める。
⑤経費回収率は、横ばい状況であり、令和元年度で57.14％と、類似団体より5ポイント低い。100％を下回っているため、適正な使用料収入の確保と汚水処理費の削減が必要である。
⑥汚水処理原価は、令和元年度で352.44円と若干改善した。類似団体より83ポイント高く、引き続き汚水処理コストの削減に努める。
⑦施設利用率は、横ばい状況であり、令和元年度で41.23％と、類似団体より18ポイント低い。
⑧水洗化率は、100％である。</t>
    <phoneticPr fontId="4"/>
  </si>
  <si>
    <t xml:space="preserve"> 浄化槽であり、管渠改善率は、該当しない。
</t>
    <phoneticPr fontId="4"/>
  </si>
  <si>
    <t>　経営の健全性・効率性の分析の結果、適正な使用料収入の確保と汚水処理費の削減が必要となった。
　維持管理費の削減に取り組むとともに、受益者負担の原則に基づく適正な使用者負担を求める。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</si>
</sst>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02-455D-87C4-652C4FC8026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02-455D-87C4-652C4FC8026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42.82</c:v>
                </c:pt>
                <c:pt idx="1">
                  <c:v>42.45</c:v>
                </c:pt>
                <c:pt idx="2">
                  <c:v>42.15</c:v>
                </c:pt>
                <c:pt idx="3">
                  <c:v>41.59</c:v>
                </c:pt>
                <c:pt idx="4">
                  <c:v>41.23</c:v>
                </c:pt>
              </c:numCache>
            </c:numRef>
          </c:val>
          <c:extLst>
            <c:ext xmlns:c16="http://schemas.microsoft.com/office/drawing/2014/chart" uri="{C3380CC4-5D6E-409C-BE32-E72D297353CC}">
              <c16:uniqueId val="{00000000-F637-4263-A140-146241AFE8F1}"/>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F637-4263-A140-146241AFE8F1}"/>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A0E-42D3-9D3C-019FDB5C7BA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8A0E-42D3-9D3C-019FDB5C7BA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99.32</c:v>
                </c:pt>
                <c:pt idx="1">
                  <c:v>98.92</c:v>
                </c:pt>
                <c:pt idx="2">
                  <c:v>98.67</c:v>
                </c:pt>
                <c:pt idx="3">
                  <c:v>99.16</c:v>
                </c:pt>
                <c:pt idx="4">
                  <c:v>102.8</c:v>
                </c:pt>
              </c:numCache>
            </c:numRef>
          </c:val>
          <c:extLst>
            <c:ext xmlns:c16="http://schemas.microsoft.com/office/drawing/2014/chart" uri="{C3380CC4-5D6E-409C-BE32-E72D297353CC}">
              <c16:uniqueId val="{00000000-71B6-4B59-A745-1937CABF8A5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6-4B59-A745-1937CABF8A5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0E-4B0B-B410-94F7061DE81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0E-4B0B-B410-94F7061DE81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A3-40B6-9FA3-2C5EBAC2C3C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A3-40B6-9FA3-2C5EBAC2C3C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5EA-4E20-8B2A-DE2483F9918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EA-4E20-8B2A-DE2483F9918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17E-4AAE-9B7A-15E527DC0D4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17E-4AAE-9B7A-15E527DC0D4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129.91</c:v>
                </c:pt>
                <c:pt idx="1">
                  <c:v>130.31</c:v>
                </c:pt>
                <c:pt idx="2">
                  <c:v>142.38</c:v>
                </c:pt>
                <c:pt idx="3">
                  <c:v>124.67</c:v>
                </c:pt>
                <c:pt idx="4">
                  <c:v>153.31</c:v>
                </c:pt>
              </c:numCache>
            </c:numRef>
          </c:val>
          <c:extLst>
            <c:ext xmlns:c16="http://schemas.microsoft.com/office/drawing/2014/chart" uri="{C3380CC4-5D6E-409C-BE32-E72D297353CC}">
              <c16:uniqueId val="{00000000-CD00-4276-9714-B00CF63DD95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CD00-4276-9714-B00CF63DD95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54.71</c:v>
                </c:pt>
                <c:pt idx="1">
                  <c:v>53.05</c:v>
                </c:pt>
                <c:pt idx="2">
                  <c:v>48.79</c:v>
                </c:pt>
                <c:pt idx="3">
                  <c:v>55.34</c:v>
                </c:pt>
                <c:pt idx="4">
                  <c:v>57.14</c:v>
                </c:pt>
              </c:numCache>
            </c:numRef>
          </c:val>
          <c:extLst>
            <c:ext xmlns:c16="http://schemas.microsoft.com/office/drawing/2014/chart" uri="{C3380CC4-5D6E-409C-BE32-E72D297353CC}">
              <c16:uniqueId val="{00000000-D1E2-4579-8878-7D1C1FACF1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D1E2-4579-8878-7D1C1FACF1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341.22</c:v>
                </c:pt>
                <c:pt idx="1">
                  <c:v>370.84</c:v>
                </c:pt>
                <c:pt idx="2">
                  <c:v>413.91</c:v>
                </c:pt>
                <c:pt idx="3">
                  <c:v>362.83</c:v>
                </c:pt>
                <c:pt idx="4">
                  <c:v>352.44</c:v>
                </c:pt>
              </c:numCache>
            </c:numRef>
          </c:val>
          <c:extLst>
            <c:ext xmlns:c16="http://schemas.microsoft.com/office/drawing/2014/chart" uri="{C3380CC4-5D6E-409C-BE32-E72D297353CC}">
              <c16:uniqueId val="{00000000-39B7-47DA-9F12-F65D7E66875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39B7-47DA-9F12-F65D7E66875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75" zoomScaleNormal="75" workbookViewId="0">
      <selection activeCell="I13" sqref="I1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庄原市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34869</v>
      </c>
      <c r="AM8" s="51"/>
      <c r="AN8" s="51"/>
      <c r="AO8" s="51"/>
      <c r="AP8" s="51"/>
      <c r="AQ8" s="51"/>
      <c r="AR8" s="51"/>
      <c r="AS8" s="51"/>
      <c r="AT8" s="46">
        <f>データ!T6</f>
        <v>1246.49</v>
      </c>
      <c r="AU8" s="46"/>
      <c r="AV8" s="46"/>
      <c r="AW8" s="46"/>
      <c r="AX8" s="46"/>
      <c r="AY8" s="46"/>
      <c r="AZ8" s="46"/>
      <c r="BA8" s="46"/>
      <c r="BB8" s="46">
        <f>データ!U6</f>
        <v>27.97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10.89</v>
      </c>
      <c r="Q10" s="46"/>
      <c r="R10" s="46"/>
      <c r="S10" s="46"/>
      <c r="T10" s="46"/>
      <c r="U10" s="46"/>
      <c r="V10" s="46"/>
      <c r="W10" s="46">
        <f>データ!Q6</f>
        <v>100</v>
      </c>
      <c r="X10" s="46"/>
      <c r="Y10" s="46"/>
      <c r="Z10" s="46"/>
      <c r="AA10" s="46"/>
      <c r="AB10" s="46"/>
      <c r="AC10" s="46"/>
      <c r="AD10" s="51">
        <f>データ!R6</f>
        <v>3841</v>
      </c>
      <c r="AE10" s="51"/>
      <c r="AF10" s="51"/>
      <c r="AG10" s="51"/>
      <c r="AH10" s="51"/>
      <c r="AI10" s="51"/>
      <c r="AJ10" s="51"/>
      <c r="AK10" s="2"/>
      <c r="AL10" s="51">
        <f>データ!V6</f>
        <v>3764</v>
      </c>
      <c r="AM10" s="51"/>
      <c r="AN10" s="51"/>
      <c r="AO10" s="51"/>
      <c r="AP10" s="51"/>
      <c r="AQ10" s="51"/>
      <c r="AR10" s="51"/>
      <c r="AS10" s="51"/>
      <c r="AT10" s="46">
        <f>データ!W6</f>
        <v>1237.43</v>
      </c>
      <c r="AU10" s="46"/>
      <c r="AV10" s="46"/>
      <c r="AW10" s="46"/>
      <c r="AX10" s="46"/>
      <c r="AY10" s="46"/>
      <c r="AZ10" s="46"/>
      <c r="BA10" s="46"/>
      <c r="BB10" s="46">
        <f>データ!X6</f>
        <v>3.04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44</v>
      </c>
      <c r="O86" s="26" t="str">
        <f>データ!EO6</f>
        <v>【-】</v>
      </c>
    </row>
  </sheetData>
  <sheetProtection algorithmName="SHA-512" hashValue="G/NBqQ8l6Q5Xga1VjJYVBueAUL+L0Ojd/8cbC+1M6K42VvGea2QInPCI6aGRCwBDmH8Sie4dky0NR+zoqILUVA==" saltValue="buueyuXa7uCmjiKTsnbwH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342106</v>
      </c>
      <c r="D6" s="33">
        <f t="shared" si="3"/>
        <v>47</v>
      </c>
      <c r="E6" s="33">
        <f t="shared" si="3"/>
        <v>18</v>
      </c>
      <c r="F6" s="33">
        <f t="shared" si="3"/>
        <v>0</v>
      </c>
      <c r="G6" s="33">
        <f t="shared" si="3"/>
        <v>0</v>
      </c>
      <c r="H6" s="33" t="str">
        <f t="shared" si="3"/>
        <v>広島県　庄原市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10.89</v>
      </c>
      <c r="Q6" s="34">
        <f t="shared" si="3"/>
        <v>100</v>
      </c>
      <c r="R6" s="34">
        <f t="shared" si="3"/>
        <v>3841</v>
      </c>
      <c r="S6" s="34">
        <f t="shared" si="3"/>
        <v>34869</v>
      </c>
      <c r="T6" s="34">
        <f t="shared" si="3"/>
        <v>1246.49</v>
      </c>
      <c r="U6" s="34">
        <f t="shared" si="3"/>
        <v>27.97</v>
      </c>
      <c r="V6" s="34">
        <f t="shared" si="3"/>
        <v>3764</v>
      </c>
      <c r="W6" s="34">
        <f t="shared" si="3"/>
        <v>1237.43</v>
      </c>
      <c r="X6" s="34">
        <f t="shared" si="3"/>
        <v>3.04</v>
      </c>
      <c r="Y6" s="35">
        <f>IF(Y7="",NA(),Y7)</f>
        <v>99.32</v>
      </c>
      <c r="Z6" s="35">
        <f t="shared" ref="Z6:AH6" si="4">IF(Z7="",NA(),Z7)</f>
        <v>98.92</v>
      </c>
      <c r="AA6" s="35">
        <f t="shared" si="4"/>
        <v>98.67</v>
      </c>
      <c r="AB6" s="35">
        <f t="shared" si="4"/>
        <v>99.16</v>
      </c>
      <c r="AC6" s="35">
        <f t="shared" si="4"/>
        <v>102.8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129.91</v>
      </c>
      <c r="BG6" s="35">
        <f t="shared" ref="BG6:BO6" si="7">IF(BG7="",NA(),BG7)</f>
        <v>130.31</v>
      </c>
      <c r="BH6" s="35">
        <f t="shared" si="7"/>
        <v>142.38</v>
      </c>
      <c r="BI6" s="35">
        <f t="shared" si="7"/>
        <v>124.67</v>
      </c>
      <c r="BJ6" s="35">
        <f t="shared" si="7"/>
        <v>153.31</v>
      </c>
      <c r="BK6" s="35">
        <f t="shared" si="7"/>
        <v>392.19</v>
      </c>
      <c r="BL6" s="35">
        <f t="shared" si="7"/>
        <v>413.5</v>
      </c>
      <c r="BM6" s="35">
        <f t="shared" si="7"/>
        <v>407.42</v>
      </c>
      <c r="BN6" s="35">
        <f t="shared" si="7"/>
        <v>386.46</v>
      </c>
      <c r="BO6" s="35">
        <f t="shared" si="7"/>
        <v>270.57</v>
      </c>
      <c r="BP6" s="34" t="str">
        <f>IF(BP7="","",IF(BP7="-","【-】","【"&amp;SUBSTITUTE(TEXT(BP7,"#,##0.00"),"-","△")&amp;"】"))</f>
        <v>【307.23】</v>
      </c>
      <c r="BQ6" s="35">
        <f>IF(BQ7="",NA(),BQ7)</f>
        <v>54.71</v>
      </c>
      <c r="BR6" s="35">
        <f t="shared" ref="BR6:BZ6" si="8">IF(BR7="",NA(),BR7)</f>
        <v>53.05</v>
      </c>
      <c r="BS6" s="35">
        <f t="shared" si="8"/>
        <v>48.79</v>
      </c>
      <c r="BT6" s="35">
        <f t="shared" si="8"/>
        <v>55.34</v>
      </c>
      <c r="BU6" s="35">
        <f t="shared" si="8"/>
        <v>57.14</v>
      </c>
      <c r="BV6" s="35">
        <f t="shared" si="8"/>
        <v>57.03</v>
      </c>
      <c r="BW6" s="35">
        <f t="shared" si="8"/>
        <v>55.84</v>
      </c>
      <c r="BX6" s="35">
        <f t="shared" si="8"/>
        <v>57.08</v>
      </c>
      <c r="BY6" s="35">
        <f t="shared" si="8"/>
        <v>55.85</v>
      </c>
      <c r="BZ6" s="35">
        <f t="shared" si="8"/>
        <v>62.5</v>
      </c>
      <c r="CA6" s="34" t="str">
        <f>IF(CA7="","",IF(CA7="-","【-】","【"&amp;SUBSTITUTE(TEXT(CA7,"#,##0.00"),"-","△")&amp;"】"))</f>
        <v>【59.98】</v>
      </c>
      <c r="CB6" s="35">
        <f>IF(CB7="",NA(),CB7)</f>
        <v>341.22</v>
      </c>
      <c r="CC6" s="35">
        <f t="shared" ref="CC6:CK6" si="9">IF(CC7="",NA(),CC7)</f>
        <v>370.84</v>
      </c>
      <c r="CD6" s="35">
        <f t="shared" si="9"/>
        <v>413.91</v>
      </c>
      <c r="CE6" s="35">
        <f t="shared" si="9"/>
        <v>362.83</v>
      </c>
      <c r="CF6" s="35">
        <f t="shared" si="9"/>
        <v>352.44</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42.82</v>
      </c>
      <c r="CN6" s="35">
        <f t="shared" ref="CN6:CV6" si="10">IF(CN7="",NA(),CN7)</f>
        <v>42.45</v>
      </c>
      <c r="CO6" s="35">
        <f t="shared" si="10"/>
        <v>42.15</v>
      </c>
      <c r="CP6" s="35">
        <f t="shared" si="10"/>
        <v>41.59</v>
      </c>
      <c r="CQ6" s="35">
        <f t="shared" si="10"/>
        <v>41.23</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342106</v>
      </c>
      <c r="D7" s="37">
        <v>47</v>
      </c>
      <c r="E7" s="37">
        <v>18</v>
      </c>
      <c r="F7" s="37">
        <v>0</v>
      </c>
      <c r="G7" s="37">
        <v>0</v>
      </c>
      <c r="H7" s="37" t="s">
        <v>97</v>
      </c>
      <c r="I7" s="37" t="s">
        <v>98</v>
      </c>
      <c r="J7" s="37" t="s">
        <v>99</v>
      </c>
      <c r="K7" s="37" t="s">
        <v>100</v>
      </c>
      <c r="L7" s="37" t="s">
        <v>101</v>
      </c>
      <c r="M7" s="37" t="s">
        <v>102</v>
      </c>
      <c r="N7" s="38" t="s">
        <v>103</v>
      </c>
      <c r="O7" s="38" t="s">
        <v>104</v>
      </c>
      <c r="P7" s="38">
        <v>10.89</v>
      </c>
      <c r="Q7" s="38">
        <v>100</v>
      </c>
      <c r="R7" s="38">
        <v>3841</v>
      </c>
      <c r="S7" s="38">
        <v>34869</v>
      </c>
      <c r="T7" s="38">
        <v>1246.49</v>
      </c>
      <c r="U7" s="38">
        <v>27.97</v>
      </c>
      <c r="V7" s="38">
        <v>3764</v>
      </c>
      <c r="W7" s="38">
        <v>1237.43</v>
      </c>
      <c r="X7" s="38">
        <v>3.04</v>
      </c>
      <c r="Y7" s="38">
        <v>99.32</v>
      </c>
      <c r="Z7" s="38">
        <v>98.92</v>
      </c>
      <c r="AA7" s="38">
        <v>98.67</v>
      </c>
      <c r="AB7" s="38">
        <v>99.16</v>
      </c>
      <c r="AC7" s="38">
        <v>102.8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129.91</v>
      </c>
      <c r="BG7" s="38">
        <v>130.31</v>
      </c>
      <c r="BH7" s="38">
        <v>142.38</v>
      </c>
      <c r="BI7" s="38">
        <v>124.67</v>
      </c>
      <c r="BJ7" s="38">
        <v>153.31</v>
      </c>
      <c r="BK7" s="38">
        <v>392.19</v>
      </c>
      <c r="BL7" s="38">
        <v>413.5</v>
      </c>
      <c r="BM7" s="38">
        <v>407.42</v>
      </c>
      <c r="BN7" s="38">
        <v>386.46</v>
      </c>
      <c r="BO7" s="38">
        <v>270.57</v>
      </c>
      <c r="BP7" s="38">
        <v>307.23</v>
      </c>
      <c r="BQ7" s="38">
        <v>54.71</v>
      </c>
      <c r="BR7" s="38">
        <v>53.05</v>
      </c>
      <c r="BS7" s="38">
        <v>48.79</v>
      </c>
      <c r="BT7" s="38">
        <v>55.34</v>
      </c>
      <c r="BU7" s="38">
        <v>57.14</v>
      </c>
      <c r="BV7" s="38">
        <v>57.03</v>
      </c>
      <c r="BW7" s="38">
        <v>55.84</v>
      </c>
      <c r="BX7" s="38">
        <v>57.08</v>
      </c>
      <c r="BY7" s="38">
        <v>55.85</v>
      </c>
      <c r="BZ7" s="38">
        <v>62.5</v>
      </c>
      <c r="CA7" s="38">
        <v>59.98</v>
      </c>
      <c r="CB7" s="38">
        <v>341.22</v>
      </c>
      <c r="CC7" s="38">
        <v>370.84</v>
      </c>
      <c r="CD7" s="38">
        <v>413.91</v>
      </c>
      <c r="CE7" s="38">
        <v>362.83</v>
      </c>
      <c r="CF7" s="38">
        <v>352.44</v>
      </c>
      <c r="CG7" s="38">
        <v>283.73</v>
      </c>
      <c r="CH7" s="38">
        <v>287.57</v>
      </c>
      <c r="CI7" s="38">
        <v>286.86</v>
      </c>
      <c r="CJ7" s="38">
        <v>287.91000000000003</v>
      </c>
      <c r="CK7" s="38">
        <v>269.33</v>
      </c>
      <c r="CL7" s="38">
        <v>272.98</v>
      </c>
      <c r="CM7" s="38">
        <v>42.82</v>
      </c>
      <c r="CN7" s="38">
        <v>42.45</v>
      </c>
      <c r="CO7" s="38">
        <v>42.15</v>
      </c>
      <c r="CP7" s="38">
        <v>41.59</v>
      </c>
      <c r="CQ7" s="38">
        <v>41.23</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112</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智子</cp:lastModifiedBy>
  <dcterms:created xsi:type="dcterms:W3CDTF">2020-12-04T03:18:17Z</dcterms:created>
  <dcterms:modified xsi:type="dcterms:W3CDTF">2021-01-25T02:40:31Z</dcterms:modified>
  <cp:category/>
</cp:coreProperties>
</file>