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R4.1 経営比較分析提出\提出\"/>
    </mc:Choice>
  </mc:AlternateContent>
  <xr:revisionPtr revIDLastSave="0" documentId="13_ncr:1_{24262459-8A05-4F55-A874-942D27B34091}" xr6:coauthVersionLast="36" xr6:coauthVersionMax="36" xr10:uidLastSave="{00000000-0000-0000-0000-000000000000}"/>
  <workbookProtection workbookAlgorithmName="SHA-512" workbookHashValue="+aV+varYy+EIb1VZdMLn7XaTeeOClP8n4yvNN1SYCjOKgfqrefLAq35aCHdxljuAlyeNLpBxH042lqlbbca2uA==" workbookSaltValue="3aEZXJXbnhaN95TWx33B8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P10" i="4"/>
  <c r="B10" i="4"/>
  <c r="BB8" i="4"/>
  <c r="AT8" i="4"/>
  <c r="AD8" i="4"/>
  <c r="I8" i="4"/>
  <c r="B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<sst xmlns="http://schemas.openxmlformats.org/spreadsheetml/2006/main" count="236" uniqueCount="122">
  <si>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</si>
  <si>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</si>
  <si>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</si>
  <si>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</si>
  <si>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</si>
  <si>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</si>
  <si>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</si>
  <si>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</si>
  <si>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</si>
  <si>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</si>
  <si>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</si>
  <si>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</si>
  <si>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</si>
  <si>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</si>
  <si>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</si>
  <si>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</si>
  <si>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</si>
  <si>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</si>
  <si>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</si>
  <si>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</si>
  <si>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</si>
  <si>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</si>
  <si>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</si>
  <si>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</si>
  <si>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</si>
  <si>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</si>
  <si>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</si>
  <si>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</si>
  <si>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</si>
  <si>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</si>
  <si>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</si>
  <si>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</si>
  <si>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</si>
  <si>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</si>
  <si>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</si>
  <si>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</si>
  <si>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</si>
  <si>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</si>
  <si>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</si>
  <si>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</si>
  <si>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</si>
  <si>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</si>
  <si>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</si>
  <si>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</si>
  <si>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</si>
  <si>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</si>
  <si>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</si>
  <si>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</si>
  <si>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</si>
  <si>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</si>
  <si>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</si>
  <si>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</si>
  <si>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</si>
  <si>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</si>
  <si>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</si>
  <si>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</si>
  <si>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</si>
  <si>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</si>
  <si>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</si>
  <si>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</si>
  <si>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</si>
  <si>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</si>
  <si>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</si>
  <si>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</si>
  <si>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</si>
  <si>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</si>
  <si>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</si>
  <si>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</si>
  <si>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</si>
  <si>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</si>
  <si>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</si>
  <si>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</si>
  <si>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</si>
  <si>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</si>
  <si>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</si>
  <si>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</si>
  <si>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</si>
  <si>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</si>
  <si>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</si>
  <si>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</si>
  <si>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</si>
  <si>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</si>
  <si>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</si>
  <si>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</si>
  <si>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</si>
  <si>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</si>
  <si>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</si>
  <si>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</si>
  <si>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</si>
  <si>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</si>
  <si>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</si>
  <si>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</si>
  <si>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</si>
  <si>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</si>
  <si>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</si>
  <si>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</si>
  <si>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</si>
  <si>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</si>
  <si>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</si>
  <si>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</si>
  <si>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</si>
  <si>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</si>
  <si>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</si>
  <si>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</si>
  <si>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</si>
  <si>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</si>
  <si>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</si>
  <si>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</si>
  <si>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</si>
  <si>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</si>
  <si>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</si>
  <si>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</si>
  <si>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</si>
  <si>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</si>
  <si>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</si>
  <si>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</si>
  <si>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</si>
  <si>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</si>
  <si>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</si>
  <si>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収益的収支比率は、98.06％であり、総収入の内、71.2％が一般会計からの繰入金によるものである。公共下水道等の他の下水道事業と統一した使用料で運営しているため、経営基盤の脆弱な農業集落排水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④企業債残高対事業規模比率は、昨年度から12.06ポイント減少している。類似団体より低い数値であり、引き続き適正な投資に努める。
⑤経費回収率は、昨年度から3.51ポイント上昇し、類似団体より30ポイント高い。しかしながら、100％を下回っているため、適正な使用料収入の確保と汚水処理費の削減が必要である。
⑥汚水処理原価は、昨年度から7.93円減少した。類似団体より30ポイント低く、引き続き汚水処理コストの削減に努める。
⑦施設利用率は、昨年度から4.08ポイント上昇したが、最大稼働率が129.4％であり、季節によって例年より多い量の流入があったと考える。
⑧水洗化率は、昨年から1.71ポイントの上昇であるが、水洗化人口に大きな変動はなく、区域内人口の減少により、上昇している。100％未満であるため、水洗化率の向上の取り組みが必要である。</t>
    <phoneticPr fontId="4"/>
  </si>
  <si>
    <t xml:space="preserve"> 最も早い供用開始が平成7年で、管渠工事後27年程度と耐用年数の半分に達したところである。</t>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</si>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</sst>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43-4810-AC63-D1604D35A1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8B43-4810-AC63-D1604D35A17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54.16</c:v>
                </c:pt>
                <c:pt idx="1">
                  <c:v>54.62</c:v>
                </c:pt>
                <c:pt idx="2">
                  <c:v>52.59</c:v>
                </c:pt>
                <c:pt idx="3">
                  <c:v>51.32</c:v>
                </c:pt>
                <c:pt idx="4">
                  <c:v>55.4</c:v>
                </c:pt>
              </c:numCache>
            </c:numRef>
          </c:val>
          <c:extLst>
            <c:ext xmlns:c16="http://schemas.microsoft.com/office/drawing/2014/chart" uri="{C3380CC4-5D6E-409C-BE32-E72D297353CC}">
              <c16:uniqueId val="{00000000-3C35-4D9F-8875-3D63E6D5925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C35-4D9F-8875-3D63E6D5925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80.31</c:v>
                </c:pt>
                <c:pt idx="1">
                  <c:v>80.680000000000007</c:v>
                </c:pt>
                <c:pt idx="2">
                  <c:v>81.66</c:v>
                </c:pt>
                <c:pt idx="3">
                  <c:v>83.27</c:v>
                </c:pt>
                <c:pt idx="4">
                  <c:v>83.65</c:v>
                </c:pt>
              </c:numCache>
            </c:numRef>
          </c:val>
          <c:extLst>
            <c:ext xmlns:c16="http://schemas.microsoft.com/office/drawing/2014/chart" uri="{C3380CC4-5D6E-409C-BE32-E72D297353CC}">
              <c16:uniqueId val="{00000000-5CCF-4C88-8414-C96DEF281C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5CCF-4C88-8414-C96DEF281C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99.37</c:v>
                </c:pt>
                <c:pt idx="1">
                  <c:v>99.07</c:v>
                </c:pt>
                <c:pt idx="2">
                  <c:v>99.42</c:v>
                </c:pt>
                <c:pt idx="3">
                  <c:v>99.26</c:v>
                </c:pt>
                <c:pt idx="4">
                  <c:v>98.06</c:v>
                </c:pt>
              </c:numCache>
            </c:numRef>
          </c:val>
          <c:extLst>
            <c:ext xmlns:c16="http://schemas.microsoft.com/office/drawing/2014/chart" uri="{C3380CC4-5D6E-409C-BE32-E72D297353CC}">
              <c16:uniqueId val="{00000000-FE8C-441F-8B7B-954DB6740B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8C-441F-8B7B-954DB6740B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9D-4A33-9119-D3623342E6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9D-4A33-9119-D3623342E6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F-40A1-9DB2-9860E9C8A8F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F-40A1-9DB2-9860E9C8A8F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96-4B26-9962-7831997A6B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96-4B26-9962-7831997A6B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1B-4A46-9948-8E7D3EA7ED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1B-4A46-9948-8E7D3EA7ED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585.63</c:v>
                </c:pt>
                <c:pt idx="1">
                  <c:v>371.08</c:v>
                </c:pt>
                <c:pt idx="2">
                  <c:v>494.2</c:v>
                </c:pt>
                <c:pt idx="3">
                  <c:v>581.47</c:v>
                </c:pt>
                <c:pt idx="4">
                  <c:v>569.41</c:v>
                </c:pt>
              </c:numCache>
            </c:numRef>
          </c:val>
          <c:extLst>
            <c:ext xmlns:c16="http://schemas.microsoft.com/office/drawing/2014/chart" uri="{C3380CC4-5D6E-409C-BE32-E72D297353CC}">
              <c16:uniqueId val="{00000000-EA2B-480B-B22D-22F2A72231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EA2B-480B-B22D-22F2A72231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75.819999999999993</c:v>
                </c:pt>
                <c:pt idx="1">
                  <c:v>77.41</c:v>
                </c:pt>
                <c:pt idx="2">
                  <c:v>83.5</c:v>
                </c:pt>
                <c:pt idx="3">
                  <c:v>83.16</c:v>
                </c:pt>
                <c:pt idx="4">
                  <c:v>86.67</c:v>
                </c:pt>
              </c:numCache>
            </c:numRef>
          </c:val>
          <c:extLst>
            <c:ext xmlns:c16="http://schemas.microsoft.com/office/drawing/2014/chart" uri="{C3380CC4-5D6E-409C-BE32-E72D297353CC}">
              <c16:uniqueId val="{00000000-05D6-43A2-B2CE-9209D7377C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5D6-43A2-B2CE-9209D7377C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270.70999999999998</c:v>
                </c:pt>
                <c:pt idx="1">
                  <c:v>271.29000000000002</c:v>
                </c:pt>
                <c:pt idx="2">
                  <c:v>249.89</c:v>
                </c:pt>
                <c:pt idx="3">
                  <c:v>252.46</c:v>
                </c:pt>
                <c:pt idx="4">
                  <c:v>244.53</c:v>
                </c:pt>
              </c:numCache>
            </c:numRef>
          </c:val>
          <c:extLst>
            <c:ext xmlns:c16="http://schemas.microsoft.com/office/drawing/2014/chart" uri="{C3380CC4-5D6E-409C-BE32-E72D297353CC}">
              <c16:uniqueId val="{00000000-B446-49BA-84E5-4AE86689EB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B446-49BA-84E5-4AE86689EB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B80" sqref="BB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庄原市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34208</v>
      </c>
      <c r="AM8" s="51"/>
      <c r="AN8" s="51"/>
      <c r="AO8" s="51"/>
      <c r="AP8" s="51"/>
      <c r="AQ8" s="51"/>
      <c r="AR8" s="51"/>
      <c r="AS8" s="51"/>
      <c r="AT8" s="46">
        <f>データ!T6</f>
        <v>1246.49</v>
      </c>
      <c r="AU8" s="46"/>
      <c r="AV8" s="46"/>
      <c r="AW8" s="46"/>
      <c r="AX8" s="46"/>
      <c r="AY8" s="46"/>
      <c r="AZ8" s="46"/>
      <c r="BA8" s="46"/>
      <c r="BB8" s="46">
        <f>データ!U6</f>
        <v>27.44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15.04</v>
      </c>
      <c r="Q10" s="46"/>
      <c r="R10" s="46"/>
      <c r="S10" s="46"/>
      <c r="T10" s="46"/>
      <c r="U10" s="46"/>
      <c r="V10" s="46"/>
      <c r="W10" s="46">
        <f>データ!Q6</f>
        <v>90.37</v>
      </c>
      <c r="X10" s="46"/>
      <c r="Y10" s="46"/>
      <c r="Z10" s="46"/>
      <c r="AA10" s="46"/>
      <c r="AB10" s="46"/>
      <c r="AC10" s="46"/>
      <c r="AD10" s="51">
        <f>データ!R6</f>
        <v>3841</v>
      </c>
      <c r="AE10" s="51"/>
      <c r="AF10" s="51"/>
      <c r="AG10" s="51"/>
      <c r="AH10" s="51"/>
      <c r="AI10" s="51"/>
      <c r="AJ10" s="51"/>
      <c r="AK10" s="2"/>
      <c r="AL10" s="51">
        <f>データ!V6</f>
        <v>5084</v>
      </c>
      <c r="AM10" s="51"/>
      <c r="AN10" s="51"/>
      <c r="AO10" s="51"/>
      <c r="AP10" s="51"/>
      <c r="AQ10" s="51"/>
      <c r="AR10" s="51"/>
      <c r="AS10" s="51"/>
      <c r="AT10" s="46">
        <f>データ!W6</f>
        <v>1.78</v>
      </c>
      <c r="AU10" s="46"/>
      <c r="AV10" s="46"/>
      <c r="AW10" s="46"/>
      <c r="AX10" s="46"/>
      <c r="AY10" s="46"/>
      <c r="AZ10" s="46"/>
      <c r="BA10" s="46"/>
      <c r="BB10" s="46">
        <f>データ!X6</f>
        <v>2856.18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5ZI3LxJGOwQwknS1HXjBHduF3P3pTqwCHa0YSQK9h4CEcet2YYHLHsjA2/RWxp1vRbi7valt7ueMcJixSR0QbA==" saltValue="x5XllyW019h29aDsRpeP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342106</v>
      </c>
      <c r="D6" s="33">
        <f t="shared" si="3"/>
        <v>47</v>
      </c>
      <c r="E6" s="33">
        <f t="shared" si="3"/>
        <v>17</v>
      </c>
      <c r="F6" s="33">
        <f t="shared" si="3"/>
        <v>5</v>
      </c>
      <c r="G6" s="33">
        <f t="shared" si="3"/>
        <v>0</v>
      </c>
      <c r="H6" s="33" t="str">
        <f t="shared" si="3"/>
        <v>広島県　庄原市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15.04</v>
      </c>
      <c r="Q6" s="34">
        <f t="shared" si="3"/>
        <v>90.37</v>
      </c>
      <c r="R6" s="34">
        <f t="shared" si="3"/>
        <v>3841</v>
      </c>
      <c r="S6" s="34">
        <f t="shared" si="3"/>
        <v>34208</v>
      </c>
      <c r="T6" s="34">
        <f t="shared" si="3"/>
        <v>1246.49</v>
      </c>
      <c r="U6" s="34">
        <f t="shared" si="3"/>
        <v>27.44</v>
      </c>
      <c r="V6" s="34">
        <f t="shared" si="3"/>
        <v>5084</v>
      </c>
      <c r="W6" s="34">
        <f t="shared" si="3"/>
        <v>1.78</v>
      </c>
      <c r="X6" s="34">
        <f t="shared" si="3"/>
        <v>2856.18</v>
      </c>
      <c r="Y6" s="35">
        <f>IF(Y7="",NA(),Y7)</f>
        <v>99.37</v>
      </c>
      <c r="Z6" s="35">
        <f t="shared" ref="Z6:AH6" si="4">IF(Z7="",NA(),Z7)</f>
        <v>99.07</v>
      </c>
      <c r="AA6" s="35">
        <f t="shared" si="4"/>
        <v>99.42</v>
      </c>
      <c r="AB6" s="35">
        <f t="shared" si="4"/>
        <v>99.26</v>
      </c>
      <c r="AC6" s="35">
        <f t="shared" si="4"/>
        <v>98.06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585.63</v>
      </c>
      <c r="BG6" s="35">
        <f t="shared" ref="BG6:BO6" si="7">IF(BG7="",NA(),BG7)</f>
        <v>371.08</v>
      </c>
      <c r="BH6" s="35">
        <f t="shared" si="7"/>
        <v>494.2</v>
      </c>
      <c r="BI6" s="35">
        <f t="shared" si="7"/>
        <v>581.47</v>
      </c>
      <c r="BJ6" s="35">
        <f t="shared" si="7"/>
        <v>569.41</v>
      </c>
      <c r="BK6" s="35">
        <f t="shared" si="7"/>
        <v>974.93</v>
      </c>
      <c r="BL6" s="35">
        <f t="shared" si="7"/>
        <v>855.8</v>
      </c>
      <c r="BM6" s="35">
        <f t="shared" si="7"/>
        <v>789.46</v>
      </c>
      <c r="BN6" s="35">
        <f t="shared" si="7"/>
        <v>826.83</v>
      </c>
      <c r="BO6" s="35">
        <f t="shared" si="7"/>
        <v>867.83</v>
      </c>
      <c r="BP6" s="34" t="str">
        <f>IF(BP7="","",IF(BP7="-","【-】","【"&amp;SUBSTITUTE(TEXT(BP7,"#,##0.00"),"-","△")&amp;"】"))</f>
        <v>【832.52】</v>
      </c>
      <c r="BQ6" s="35">
        <f>IF(BQ7="",NA(),BQ7)</f>
        <v>75.819999999999993</v>
      </c>
      <c r="BR6" s="35">
        <f t="shared" ref="BR6:BZ6" si="8">IF(BR7="",NA(),BR7)</f>
        <v>77.41</v>
      </c>
      <c r="BS6" s="35">
        <f t="shared" si="8"/>
        <v>83.5</v>
      </c>
      <c r="BT6" s="35">
        <f t="shared" si="8"/>
        <v>83.16</v>
      </c>
      <c r="BU6" s="35">
        <f t="shared" si="8"/>
        <v>86.67</v>
      </c>
      <c r="BV6" s="35">
        <f t="shared" si="8"/>
        <v>55.32</v>
      </c>
      <c r="BW6" s="35">
        <f t="shared" si="8"/>
        <v>59.8</v>
      </c>
      <c r="BX6" s="35">
        <f t="shared" si="8"/>
        <v>57.77</v>
      </c>
      <c r="BY6" s="35">
        <f t="shared" si="8"/>
        <v>57.31</v>
      </c>
      <c r="BZ6" s="35">
        <f t="shared" si="8"/>
        <v>57.08</v>
      </c>
      <c r="CA6" s="34" t="str">
        <f>IF(CA7="","",IF(CA7="-","【-】","【"&amp;SUBSTITUTE(TEXT(CA7,"#,##0.00"),"-","△")&amp;"】"))</f>
        <v>【60.94】</v>
      </c>
      <c r="CB6" s="35">
        <f>IF(CB7="",NA(),CB7)</f>
        <v>270.70999999999998</v>
      </c>
      <c r="CC6" s="35">
        <f t="shared" ref="CC6:CK6" si="9">IF(CC7="",NA(),CC7)</f>
        <v>271.29000000000002</v>
      </c>
      <c r="CD6" s="35">
        <f t="shared" si="9"/>
        <v>249.89</v>
      </c>
      <c r="CE6" s="35">
        <f t="shared" si="9"/>
        <v>252.46</v>
      </c>
      <c r="CF6" s="35">
        <f t="shared" si="9"/>
        <v>244.53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54.16</v>
      </c>
      <c r="CN6" s="35">
        <f t="shared" ref="CN6:CV6" si="10">IF(CN7="",NA(),CN7)</f>
        <v>54.62</v>
      </c>
      <c r="CO6" s="35">
        <f t="shared" si="10"/>
        <v>52.59</v>
      </c>
      <c r="CP6" s="35">
        <f t="shared" si="10"/>
        <v>51.32</v>
      </c>
      <c r="CQ6" s="35">
        <f t="shared" si="10"/>
        <v>55.4</v>
      </c>
      <c r="CR6" s="35">
        <f t="shared" si="10"/>
        <v>60.65</v>
      </c>
      <c r="CS6" s="35">
        <f t="shared" si="10"/>
        <v>51.75</v>
      </c>
      <c r="CT6" s="35">
        <f t="shared" si="10"/>
        <v>50.68</v>
      </c>
      <c r="CU6" s="35">
        <f t="shared" si="10"/>
        <v>50.14</v>
      </c>
      <c r="CV6" s="35">
        <f t="shared" si="10"/>
        <v>54.83</v>
      </c>
      <c r="CW6" s="34" t="str">
        <f>IF(CW7="","",IF(CW7="-","【-】","【"&amp;SUBSTITUTE(TEXT(CW7,"#,##0.00"),"-","△")&amp;"】"))</f>
        <v>【54.84】</v>
      </c>
      <c r="CX6" s="35">
        <f>IF(CX7="",NA(),CX7)</f>
        <v>80.31</v>
      </c>
      <c r="CY6" s="35">
        <f t="shared" ref="CY6:DG6" si="11">IF(CY7="",NA(),CY7)</f>
        <v>80.680000000000007</v>
      </c>
      <c r="CZ6" s="35">
        <f t="shared" si="11"/>
        <v>81.66</v>
      </c>
      <c r="DA6" s="35">
        <f t="shared" si="11"/>
        <v>83.27</v>
      </c>
      <c r="DB6" s="35">
        <f t="shared" si="11"/>
        <v>83.65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342106</v>
      </c>
      <c r="D7" s="37">
        <v>47</v>
      </c>
      <c r="E7" s="37">
        <v>17</v>
      </c>
      <c r="F7" s="37">
        <v>5</v>
      </c>
      <c r="G7" s="37">
        <v>0</v>
      </c>
      <c r="H7" s="37" t="s">
        <v>98</v>
      </c>
      <c r="I7" s="37" t="s">
        <v>99</v>
      </c>
      <c r="J7" s="37" t="s">
        <v>100</v>
      </c>
      <c r="K7" s="37" t="s">
        <v>101</v>
      </c>
      <c r="L7" s="37" t="s">
        <v>102</v>
      </c>
      <c r="M7" s="37" t="s">
        <v>103</v>
      </c>
      <c r="N7" s="38" t="s">
        <v>104</v>
      </c>
      <c r="O7" s="38" t="s">
        <v>105</v>
      </c>
      <c r="P7" s="38">
        <v>15.04</v>
      </c>
      <c r="Q7" s="38">
        <v>90.37</v>
      </c>
      <c r="R7" s="38">
        <v>3841</v>
      </c>
      <c r="S7" s="38">
        <v>34208</v>
      </c>
      <c r="T7" s="38">
        <v>1246.49</v>
      </c>
      <c r="U7" s="38">
        <v>27.44</v>
      </c>
      <c r="V7" s="38">
        <v>5084</v>
      </c>
      <c r="W7" s="38">
        <v>1.78</v>
      </c>
      <c r="X7" s="38">
        <v>2856.18</v>
      </c>
      <c r="Y7" s="38">
        <v>99.37</v>
      </c>
      <c r="Z7" s="38">
        <v>99.07</v>
      </c>
      <c r="AA7" s="38">
        <v>99.42</v>
      </c>
      <c r="AB7" s="38">
        <v>99.26</v>
      </c>
      <c r="AC7" s="38">
        <v>98.06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585.63</v>
      </c>
      <c r="BG7" s="38">
        <v>371.08</v>
      </c>
      <c r="BH7" s="38">
        <v>494.2</v>
      </c>
      <c r="BI7" s="38">
        <v>581.47</v>
      </c>
      <c r="BJ7" s="38">
        <v>569.41</v>
      </c>
      <c r="BK7" s="38">
        <v>974.93</v>
      </c>
      <c r="BL7" s="38">
        <v>855.8</v>
      </c>
      <c r="BM7" s="38">
        <v>789.46</v>
      </c>
      <c r="BN7" s="38">
        <v>826.83</v>
      </c>
      <c r="BO7" s="38">
        <v>867.83</v>
      </c>
      <c r="BP7" s="38">
        <v>832.52</v>
      </c>
      <c r="BQ7" s="38">
        <v>75.819999999999993</v>
      </c>
      <c r="BR7" s="38">
        <v>77.41</v>
      </c>
      <c r="BS7" s="38">
        <v>83.5</v>
      </c>
      <c r="BT7" s="38">
        <v>83.16</v>
      </c>
      <c r="BU7" s="38">
        <v>86.67</v>
      </c>
      <c r="BV7" s="38">
        <v>55.32</v>
      </c>
      <c r="BW7" s="38">
        <v>59.8</v>
      </c>
      <c r="BX7" s="38">
        <v>57.77</v>
      </c>
      <c r="BY7" s="38">
        <v>57.31</v>
      </c>
      <c r="BZ7" s="38">
        <v>57.08</v>
      </c>
      <c r="CA7" s="38">
        <v>60.94</v>
      </c>
      <c r="CB7" s="38">
        <v>270.70999999999998</v>
      </c>
      <c r="CC7" s="38">
        <v>271.29000000000002</v>
      </c>
      <c r="CD7" s="38">
        <v>249.89</v>
      </c>
      <c r="CE7" s="38">
        <v>252.46</v>
      </c>
      <c r="CF7" s="38">
        <v>244.53</v>
      </c>
      <c r="CG7" s="38">
        <v>283.17</v>
      </c>
      <c r="CH7" s="38">
        <v>263.76</v>
      </c>
      <c r="CI7" s="38">
        <v>274.35000000000002</v>
      </c>
      <c r="CJ7" s="38">
        <v>273.52</v>
      </c>
      <c r="CK7" s="38">
        <v>274.99</v>
      </c>
      <c r="CL7" s="38">
        <v>253.04</v>
      </c>
      <c r="CM7" s="38">
        <v>54.16</v>
      </c>
      <c r="CN7" s="38">
        <v>54.62</v>
      </c>
      <c r="CO7" s="38">
        <v>52.59</v>
      </c>
      <c r="CP7" s="38">
        <v>51.32</v>
      </c>
      <c r="CQ7" s="38">
        <v>55.4</v>
      </c>
      <c r="CR7" s="38">
        <v>60.65</v>
      </c>
      <c r="CS7" s="38">
        <v>51.75</v>
      </c>
      <c r="CT7" s="38">
        <v>50.68</v>
      </c>
      <c r="CU7" s="38">
        <v>50.14</v>
      </c>
      <c r="CV7" s="38">
        <v>54.83</v>
      </c>
      <c r="CW7" s="38">
        <v>54.84</v>
      </c>
      <c r="CX7" s="38">
        <v>80.31</v>
      </c>
      <c r="CY7" s="38">
        <v>80.680000000000007</v>
      </c>
      <c r="CZ7" s="38">
        <v>81.66</v>
      </c>
      <c r="DA7" s="38">
        <v>83.27</v>
      </c>
      <c r="DB7" s="38">
        <v>83.65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松永　智子</cp:lastModifiedBy>
  <cp:lastPrinted>2022-02-04T00:32:50Z</cp:lastPrinted>
  <dcterms:created xsi:type="dcterms:W3CDTF">2021-12-03T08:01:13Z</dcterms:created>
  <dcterms:modified xsi:type="dcterms:W3CDTF">2022-02-04T04:16:30Z</dcterms:modified>
  <cp:category/>
</cp:coreProperties>
</file>